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0"/>
  </bookViews>
  <sheets>
    <sheet name="табл 1" sheetId="1" r:id="rId1"/>
    <sheet name="табл 2" sheetId="2" r:id="rId2"/>
    <sheet name="таб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Titles" localSheetId="0">'табл 1'!$A:$B</definedName>
    <definedName name="_xlnm.Print_Area" localSheetId="0">'табл 1'!$A$1:$AB$21</definedName>
  </definedNames>
  <calcPr fullCalcOnLoad="1"/>
</workbook>
</file>

<file path=xl/sharedStrings.xml><?xml version="1.0" encoding="utf-8"?>
<sst xmlns="http://schemas.openxmlformats.org/spreadsheetml/2006/main" count="151" uniqueCount="49">
  <si>
    <t>Надходження справ і матеріалів до місцевих загальних судів</t>
  </si>
  <si>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</si>
  <si>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</si>
  <si>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</si>
  <si>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</si>
  <si>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</si>
  <si>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</si>
  <si>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</si>
  <si>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</si>
  <si>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</si>
  <si>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</si>
  <si>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</si>
  <si>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</si>
  <si>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</si>
  <si>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</si>
  <si>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</si>
  <si>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Таблиця 1 (продовження)</t>
  </si>
  <si>
    <t>Берегівський районний суд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</si>
  <si>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</si>
  <si>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</si>
  <si>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</si>
  <si>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</si>
  <si>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</si>
  <si>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</si>
  <si>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</si>
  <si>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</si>
  <si>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</si>
  <si>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</si>
  <si>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</si>
  <si>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</si>
  <si>
    <t>Таблиця 2</t>
  </si>
  <si>
    <t>Таблиця 2 (продовження)</t>
  </si>
  <si>
    <t>Навантаження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</si>
  <si>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</si>
  <si>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Кількість суддів за штатом</t>
  </si>
  <si>
    <t>Динаміка</t>
  </si>
  <si>
    <t>Таблиця 3</t>
  </si>
  <si>
    <t>Назва суду місцевого загального суду</t>
  </si>
  <si>
    <t>Штатна чисельність суддів</t>
  </si>
  <si>
    <t>Фактична чисельність суддів</t>
  </si>
  <si>
    <t>Воловецький  районний суд</t>
  </si>
  <si>
    <t>Закарпатська область</t>
  </si>
  <si>
    <t>І півріччя 2012</t>
  </si>
  <si>
    <t>І півріччя 2013</t>
  </si>
  <si>
    <t>Звірка зі зведеними звітами:</t>
  </si>
  <si>
    <t>Усього:</t>
  </si>
  <si>
    <r>
      <t xml:space="preserve">Закарпатська область
</t>
    </r>
    <r>
      <rPr>
        <i/>
        <sz val="9"/>
        <rFont val="Times New Roman"/>
        <family val="1"/>
      </rPr>
      <t>(регіон)</t>
    </r>
  </si>
  <si>
    <t>Місцеві суди</t>
  </si>
  <si>
    <t>всього: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</si>
</sst>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8"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1" fontId="2" fillId="0" borderId="0" xfId="0" applyNumberFormat="1" applyFont="1" applyAlignment="1" applyProtection="1">
      <alignment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0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8" borderId="10" xfId="0" applyFont="1" applyFill="1" applyBorder="1" applyAlignment="1" applyProtection="1">
      <alignment/>
      <protection hidden="1"/>
    </xf>
    <xf numFmtId="2" fontId="1" fillId="22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26" borderId="10" xfId="0" applyFont="1" applyFill="1" applyBorder="1" applyAlignment="1" applyProtection="1">
      <alignment horizontal="center"/>
      <protection hidden="1"/>
    </xf>
    <xf numFmtId="1" fontId="1" fillId="26" borderId="10" xfId="0" applyNumberFormat="1" applyFont="1" applyFill="1" applyBorder="1" applyAlignment="1" applyProtection="1">
      <alignment horizontal="center"/>
      <protection hidden="1"/>
    </xf>
    <xf numFmtId="1" fontId="1" fillId="26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2" fontId="13" fillId="22" borderId="10" xfId="0" applyNumberFormat="1" applyFont="1" applyFill="1" applyBorder="1" applyAlignment="1" applyProtection="1">
      <alignment horizontal="center"/>
      <protection hidden="1"/>
    </xf>
    <xf numFmtId="2" fontId="1" fillId="22" borderId="10" xfId="0" applyNumberFormat="1" applyFont="1" applyFill="1" applyBorder="1" applyAlignment="1" applyProtection="1">
      <alignment horizontal="center"/>
      <protection hidden="1"/>
    </xf>
    <xf numFmtId="0" fontId="6" fillId="26" borderId="10" xfId="0" applyFont="1" applyFill="1" applyBorder="1" applyAlignment="1" applyProtection="1">
      <alignment horizontal="right"/>
      <protection hidden="1"/>
    </xf>
    <xf numFmtId="1" fontId="6" fillId="25" borderId="10" xfId="0" applyNumberFormat="1" applyFont="1" applyFill="1" applyBorder="1" applyAlignment="1" applyProtection="1">
      <alignment horizontal="left" vertical="center"/>
      <protection hidden="1"/>
    </xf>
    <xf numFmtId="2" fontId="6" fillId="8" borderId="10" xfId="0" applyNumberFormat="1" applyFont="1" applyFill="1" applyBorder="1" applyAlignment="1" applyProtection="1">
      <alignment horizontal="left" vertical="center"/>
      <protection hidden="1"/>
    </xf>
    <xf numFmtId="0" fontId="6" fillId="22" borderId="10" xfId="0" applyFont="1" applyFill="1" applyBorder="1" applyAlignment="1" applyProtection="1">
      <alignment horizontal="center" vertical="center" wrapText="1"/>
      <protection hidden="1"/>
    </xf>
    <xf numFmtId="0" fontId="13" fillId="24" borderId="10" xfId="0" applyFont="1" applyFill="1" applyBorder="1" applyAlignment="1" applyProtection="1">
      <alignment horizontal="center" vertical="top" wrapText="1"/>
      <protection hidden="1"/>
    </xf>
    <xf numFmtId="0" fontId="13" fillId="22" borderId="10" xfId="0" applyFont="1" applyFill="1" applyBorder="1" applyAlignment="1" applyProtection="1">
      <alignment horizontal="center" vertical="top" wrapText="1"/>
      <protection hidden="1"/>
    </xf>
    <xf numFmtId="0" fontId="13" fillId="8" borderId="10" xfId="0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 hidden="1"/>
    </xf>
    <xf numFmtId="0" fontId="13" fillId="25" borderId="10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6" fillId="8" borderId="10" xfId="0" applyFont="1" applyFill="1" applyBorder="1" applyAlignment="1" applyProtection="1">
      <alignment horizontal="left" vertical="center"/>
      <protection hidden="1"/>
    </xf>
    <xf numFmtId="2" fontId="13" fillId="22" borderId="10" xfId="0" applyNumberFormat="1" applyFont="1" applyFill="1" applyBorder="1" applyAlignment="1" applyProtection="1">
      <alignment horizontal="left" vertical="center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14" fillId="22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24" borderId="14" xfId="0" applyFont="1" applyFill="1" applyBorder="1" applyAlignment="1" applyProtection="1">
      <alignment horizontal="center" vertical="center" wrapText="1"/>
      <protection hidden="1"/>
    </xf>
    <xf numFmtId="0" fontId="6" fillId="24" borderId="15" xfId="0" applyFont="1" applyFill="1" applyBorder="1" applyAlignment="1" applyProtection="1">
      <alignment horizontal="center" vertical="center" wrapText="1"/>
      <protection hidden="1"/>
    </xf>
    <xf numFmtId="0" fontId="4" fillId="24" borderId="10" xfId="0" applyFont="1" applyFill="1" applyBorder="1" applyAlignment="1" applyProtection="1">
      <alignment horizontal="center" vertical="center" textRotation="90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16" fillId="24" borderId="10" xfId="0" applyFont="1" applyFill="1" applyBorder="1" applyAlignment="1" applyProtection="1">
      <alignment horizontal="center" vertical="center" wrapText="1"/>
      <protection hidden="1"/>
    </xf>
    <xf numFmtId="0" fontId="16" fillId="24" borderId="14" xfId="0" applyFont="1" applyFill="1" applyBorder="1" applyAlignment="1" applyProtection="1">
      <alignment horizontal="center" vertical="center" wrapText="1"/>
      <protection hidden="1"/>
    </xf>
    <xf numFmtId="0" fontId="16" fillId="24" borderId="13" xfId="0" applyFont="1" applyFill="1" applyBorder="1" applyAlignment="1" applyProtection="1">
      <alignment horizontal="center" vertical="center" wrapText="1"/>
      <protection hidden="1"/>
    </xf>
    <xf numFmtId="0" fontId="16" fillId="24" borderId="15" xfId="0" applyFont="1" applyFill="1" applyBorder="1" applyAlignment="1" applyProtection="1">
      <alignment horizontal="center" vertical="center" wrapText="1"/>
      <protection hidden="1"/>
    </xf>
    <xf numFmtId="0" fontId="4" fillId="24" borderId="16" xfId="0" applyFont="1" applyFill="1" applyBorder="1" applyAlignment="1" applyProtection="1">
      <alignment horizontal="center" vertical="center" textRotation="90" wrapText="1"/>
      <protection hidden="1"/>
    </xf>
    <xf numFmtId="0" fontId="4" fillId="24" borderId="17" xfId="0" applyFont="1" applyFill="1" applyBorder="1" applyAlignment="1" applyProtection="1">
      <alignment horizontal="center" vertical="center" textRotation="90" wrapText="1"/>
      <protection hidden="1"/>
    </xf>
    <xf numFmtId="0" fontId="4" fillId="24" borderId="18" xfId="0" applyFont="1" applyFill="1" applyBorder="1" applyAlignment="1" applyProtection="1">
      <alignment horizontal="center" vertical="center" textRotation="90" wrapText="1"/>
      <protection hidden="1"/>
    </xf>
    <xf numFmtId="0" fontId="5" fillId="24" borderId="16" xfId="0" applyFont="1" applyFill="1" applyBorder="1" applyAlignment="1" applyProtection="1">
      <alignment horizontal="center" vertical="center" wrapText="1"/>
      <protection hidden="1"/>
    </xf>
    <xf numFmtId="0" fontId="5" fillId="24" borderId="17" xfId="0" applyFont="1" applyFill="1" applyBorder="1" applyAlignment="1" applyProtection="1">
      <alignment horizontal="center" vertical="center" wrapText="1"/>
      <protection hidden="1"/>
    </xf>
    <xf numFmtId="0" fontId="5" fillId="24" borderId="18" xfId="0" applyFont="1" applyFill="1" applyBorder="1" applyAlignment="1" applyProtection="1">
      <alignment horizontal="center" vertical="center" wrapText="1"/>
      <protection hidden="1"/>
    </xf>
    <xf numFmtId="0" fontId="7" fillId="24" borderId="14" xfId="0" applyFont="1" applyFill="1" applyBorder="1" applyAlignment="1" applyProtection="1">
      <alignment horizontal="center" wrapText="1"/>
      <protection hidden="1"/>
    </xf>
    <xf numFmtId="0" fontId="7" fillId="24" borderId="13" xfId="0" applyFont="1" applyFill="1" applyBorder="1" applyAlignment="1" applyProtection="1">
      <alignment horizontal="center" wrapText="1"/>
      <protection hidden="1"/>
    </xf>
    <xf numFmtId="0" fontId="7" fillId="24" borderId="15" xfId="0" applyFont="1" applyFill="1" applyBorder="1" applyAlignment="1" applyProtection="1">
      <alignment horizontal="center" wrapText="1"/>
      <protection hidden="1"/>
    </xf>
    <xf numFmtId="0" fontId="7" fillId="24" borderId="10" xfId="0" applyFont="1" applyFill="1" applyBorder="1" applyAlignment="1" applyProtection="1">
      <alignment horizontal="center" wrapText="1"/>
      <protection hidden="1"/>
    </xf>
    <xf numFmtId="0" fontId="6" fillId="24" borderId="19" xfId="0" applyFont="1" applyFill="1" applyBorder="1" applyAlignment="1" applyProtection="1">
      <alignment horizontal="center" vertical="center" wrapText="1"/>
      <protection hidden="1"/>
    </xf>
    <xf numFmtId="0" fontId="6" fillId="24" borderId="20" xfId="0" applyFont="1" applyFill="1" applyBorder="1" applyAlignment="1" applyProtection="1">
      <alignment horizontal="center" vertical="center" wrapText="1"/>
      <protection hidden="1"/>
    </xf>
    <xf numFmtId="0" fontId="6" fillId="24" borderId="21" xfId="0" applyFont="1" applyFill="1" applyBorder="1" applyAlignment="1" applyProtection="1">
      <alignment horizontal="center" vertical="center" wrapText="1"/>
      <protection hidden="1"/>
    </xf>
    <xf numFmtId="0" fontId="6" fillId="24" borderId="2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0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2" fontId="1" fillId="22" borderId="1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/>
      <protection hidden="1"/>
    </xf>
    <xf numFmtId="2" fontId="1" fillId="22" borderId="1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297_2.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1_2.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2_2.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2_2.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3_2.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3_2.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4_2.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4_2.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5_2.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5_2.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6_2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297_2.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6_2.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7_2.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7_2.20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8_2.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8_2.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9_2.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9_2.20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297_2.20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298_2.20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299_2.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298_2.20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0_2.201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1_2.201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2_2.201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3_2.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4_2.201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5_2.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6_2.201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7_2.2013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8_2.201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40;\2&#1040;_309_2.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298_2.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297_2.201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298_2.201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299_2.201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0_2.2013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1_2.201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2_2.2013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3_2.2013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4_2.2013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5_2.2013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6_2.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299_2.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7_2.201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8_2.201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2-&#1062;\2&#1062;_309_2.2013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297_2.2013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298_2.2013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299_2.201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0_2.2013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1_2.2013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2_2.2013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3_2.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299_2.201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4_2.2013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5_2.2013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6_2.201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7_2.201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8_2.2013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3\3_309_2.2013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ZVITY\&#1047;&#1074;&#1077;&#1076;&#1077;&#1085;&#1080;&#1081;-%201_2.201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ZVITY\&#1047;&#1074;&#1077;&#1076;&#1077;&#1085;&#1080;&#1081;-%201-1_2.201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ZVITY\&#1047;&#1074;&#1077;&#1076;&#1077;&#1085;&#1080;&#1081;-%202-&#1040;_2.2013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ZVITY\&#1047;&#1074;&#1077;&#1076;&#1077;&#1085;&#1080;&#1081;-%202-&#1062;_2.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0_2.201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ZVITY\&#1047;&#1074;&#1077;&#1076;&#1077;&#1085;&#1080;&#1081;-%203_2.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-1\1-1_300_2.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ZVITY\Forma%201\1_301_2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8</v>
          </cell>
        </row>
        <row r="14">
          <cell r="D14">
            <v>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130</v>
          </cell>
        </row>
        <row r="17">
          <cell r="D17">
            <v>272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3</v>
          </cell>
        </row>
        <row r="14">
          <cell r="D14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46</v>
          </cell>
        </row>
        <row r="17">
          <cell r="D17">
            <v>136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16</v>
          </cell>
        </row>
        <row r="14">
          <cell r="D14">
            <v>26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238</v>
          </cell>
        </row>
        <row r="17">
          <cell r="D17">
            <v>675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</v>
          </cell>
        </row>
        <row r="14">
          <cell r="D14">
            <v>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63</v>
          </cell>
        </row>
        <row r="17">
          <cell r="D17">
            <v>207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4</v>
          </cell>
        </row>
        <row r="14">
          <cell r="D14">
            <v>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148</v>
          </cell>
        </row>
        <row r="17">
          <cell r="D17">
            <v>287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5</v>
          </cell>
        </row>
        <row r="14">
          <cell r="D14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89</v>
          </cell>
        </row>
        <row r="17">
          <cell r="D17">
            <v>400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88</v>
          </cell>
        </row>
        <row r="17">
          <cell r="D17">
            <v>231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10</v>
          </cell>
        </row>
        <row r="14">
          <cell r="D14">
            <v>14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178</v>
          </cell>
        </row>
        <row r="17">
          <cell r="D17">
            <v>379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10</v>
          </cell>
        </row>
        <row r="14">
          <cell r="D14">
            <v>278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324</v>
          </cell>
        </row>
        <row r="17">
          <cell r="D17">
            <v>2195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8</v>
          </cell>
        </row>
        <row r="14">
          <cell r="D14">
            <v>11</v>
          </cell>
        </row>
      </sheetData>
      <sheetData sheetId="4">
        <row r="6">
          <cell r="K6">
            <v>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143</v>
          </cell>
        </row>
        <row r="17">
          <cell r="D17">
            <v>512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32</v>
          </cell>
        </row>
        <row r="22">
          <cell r="F22">
            <v>0</v>
          </cell>
        </row>
        <row r="23">
          <cell r="F23">
            <v>38</v>
          </cell>
        </row>
        <row r="31">
          <cell r="G31">
            <v>32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16</v>
          </cell>
        </row>
        <row r="22">
          <cell r="F22">
            <v>0</v>
          </cell>
        </row>
        <row r="23">
          <cell r="F23">
            <v>31</v>
          </cell>
        </row>
        <row r="31">
          <cell r="G31">
            <v>16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52</v>
          </cell>
        </row>
        <row r="22">
          <cell r="F22">
            <v>0</v>
          </cell>
        </row>
        <row r="23">
          <cell r="F23">
            <v>84</v>
          </cell>
        </row>
        <row r="31">
          <cell r="G31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40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21</v>
          </cell>
        </row>
        <row r="22">
          <cell r="F22">
            <v>1</v>
          </cell>
        </row>
        <row r="23">
          <cell r="F23">
            <v>42</v>
          </cell>
        </row>
        <row r="31">
          <cell r="G31">
            <v>21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55</v>
          </cell>
        </row>
        <row r="22">
          <cell r="F22">
            <v>0</v>
          </cell>
        </row>
        <row r="23">
          <cell r="F23">
            <v>81</v>
          </cell>
        </row>
        <row r="31">
          <cell r="G31">
            <v>51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32</v>
          </cell>
        </row>
        <row r="22">
          <cell r="F22">
            <v>0</v>
          </cell>
        </row>
        <row r="23">
          <cell r="F23">
            <v>40</v>
          </cell>
        </row>
        <row r="31">
          <cell r="G31">
            <v>34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125</v>
          </cell>
        </row>
        <row r="22">
          <cell r="F22">
            <v>0</v>
          </cell>
        </row>
        <row r="23">
          <cell r="F23">
            <v>235</v>
          </cell>
        </row>
        <row r="31">
          <cell r="G31">
            <v>119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22</v>
          </cell>
        </row>
        <row r="22">
          <cell r="F22">
            <v>0</v>
          </cell>
        </row>
        <row r="23">
          <cell r="F23">
            <v>23</v>
          </cell>
        </row>
        <row r="31">
          <cell r="G31">
            <v>22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10</v>
          </cell>
        </row>
        <row r="22">
          <cell r="F22">
            <v>0</v>
          </cell>
        </row>
        <row r="23">
          <cell r="F23">
            <v>14</v>
          </cell>
        </row>
        <row r="31">
          <cell r="G31">
            <v>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39</v>
          </cell>
        </row>
        <row r="22">
          <cell r="F22">
            <v>0</v>
          </cell>
        </row>
        <row r="23">
          <cell r="F23">
            <v>76</v>
          </cell>
        </row>
        <row r="31">
          <cell r="G31">
            <v>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31</v>
          </cell>
        </row>
        <row r="22">
          <cell r="F22">
            <v>0</v>
          </cell>
        </row>
        <row r="23">
          <cell r="F23">
            <v>40</v>
          </cell>
        </row>
        <row r="31">
          <cell r="G31">
            <v>34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205</v>
          </cell>
        </row>
        <row r="22">
          <cell r="F22">
            <v>5</v>
          </cell>
        </row>
        <row r="23">
          <cell r="F23">
            <v>382</v>
          </cell>
        </row>
        <row r="31">
          <cell r="G31">
            <v>222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46</v>
          </cell>
        </row>
        <row r="22">
          <cell r="F22">
            <v>0</v>
          </cell>
        </row>
        <row r="23">
          <cell r="F23">
            <v>77</v>
          </cell>
        </row>
        <row r="31">
          <cell r="G31">
            <v>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53</v>
          </cell>
        </row>
        <row r="17">
          <cell r="D17">
            <v>80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97</v>
          </cell>
        </row>
        <row r="15">
          <cell r="J15">
            <v>374</v>
          </cell>
        </row>
        <row r="16">
          <cell r="J16">
            <v>70</v>
          </cell>
        </row>
        <row r="18">
          <cell r="E18">
            <v>0</v>
          </cell>
        </row>
        <row r="28">
          <cell r="E28">
            <v>740</v>
          </cell>
        </row>
        <row r="35">
          <cell r="E35">
            <v>450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32</v>
          </cell>
        </row>
        <row r="15">
          <cell r="J15">
            <v>156</v>
          </cell>
        </row>
        <row r="16">
          <cell r="J16">
            <v>16</v>
          </cell>
        </row>
        <row r="18">
          <cell r="E18">
            <v>1</v>
          </cell>
        </row>
        <row r="28">
          <cell r="E28">
            <v>288</v>
          </cell>
        </row>
        <row r="35">
          <cell r="E35">
            <v>186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174</v>
          </cell>
        </row>
        <row r="15">
          <cell r="J15">
            <v>570</v>
          </cell>
        </row>
        <row r="16">
          <cell r="J16">
            <v>103</v>
          </cell>
        </row>
        <row r="18">
          <cell r="E18">
            <v>6</v>
          </cell>
        </row>
        <row r="28">
          <cell r="E28">
            <v>1149</v>
          </cell>
        </row>
        <row r="35">
          <cell r="E35">
            <v>692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18</v>
          </cell>
        </row>
        <row r="15">
          <cell r="J15">
            <v>121</v>
          </cell>
        </row>
        <row r="16">
          <cell r="J16">
            <v>16</v>
          </cell>
        </row>
        <row r="18">
          <cell r="E18">
            <v>2</v>
          </cell>
        </row>
        <row r="28">
          <cell r="E28">
            <v>240</v>
          </cell>
        </row>
        <row r="35">
          <cell r="E35">
            <v>151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67</v>
          </cell>
        </row>
        <row r="15">
          <cell r="J15">
            <v>383</v>
          </cell>
        </row>
        <row r="18">
          <cell r="E18">
            <v>7</v>
          </cell>
        </row>
        <row r="28">
          <cell r="E28">
            <v>808</v>
          </cell>
        </row>
        <row r="35">
          <cell r="E35">
            <v>640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13</v>
          </cell>
        </row>
        <row r="15">
          <cell r="J15">
            <v>165</v>
          </cell>
        </row>
        <row r="16">
          <cell r="J16">
            <v>17</v>
          </cell>
        </row>
        <row r="18">
          <cell r="E18">
            <v>5</v>
          </cell>
        </row>
        <row r="28">
          <cell r="E28">
            <v>248</v>
          </cell>
        </row>
        <row r="35">
          <cell r="E35">
            <v>184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154</v>
          </cell>
        </row>
        <row r="15">
          <cell r="J15">
            <v>1074</v>
          </cell>
        </row>
        <row r="16">
          <cell r="J16">
            <v>76</v>
          </cell>
        </row>
        <row r="18">
          <cell r="E18">
            <v>16</v>
          </cell>
        </row>
        <row r="28">
          <cell r="E28">
            <v>2357</v>
          </cell>
        </row>
        <row r="35">
          <cell r="E35">
            <v>1212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15">
          <cell r="J15">
            <v>175</v>
          </cell>
        </row>
        <row r="16">
          <cell r="J16">
            <v>14</v>
          </cell>
        </row>
        <row r="18">
          <cell r="E18">
            <v>0</v>
          </cell>
        </row>
        <row r="28">
          <cell r="E28">
            <v>316</v>
          </cell>
        </row>
        <row r="35">
          <cell r="E35">
            <v>220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36</v>
          </cell>
        </row>
        <row r="15">
          <cell r="J15">
            <v>427</v>
          </cell>
        </row>
        <row r="16">
          <cell r="J16">
            <v>27</v>
          </cell>
        </row>
        <row r="18">
          <cell r="E18">
            <v>4</v>
          </cell>
        </row>
        <row r="28">
          <cell r="E28">
            <v>652</v>
          </cell>
        </row>
        <row r="35">
          <cell r="E35">
            <v>461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23</v>
          </cell>
        </row>
        <row r="15">
          <cell r="J15">
            <v>290</v>
          </cell>
        </row>
        <row r="16">
          <cell r="J16">
            <v>46</v>
          </cell>
        </row>
        <row r="18">
          <cell r="E18">
            <v>3</v>
          </cell>
        </row>
        <row r="28">
          <cell r="E28">
            <v>846</v>
          </cell>
        </row>
        <row r="35">
          <cell r="E35">
            <v>336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13</v>
          </cell>
        </row>
        <row r="14">
          <cell r="D14">
            <v>18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181</v>
          </cell>
        </row>
        <row r="15">
          <cell r="J15">
            <v>775</v>
          </cell>
        </row>
        <row r="16">
          <cell r="J16">
            <v>47</v>
          </cell>
        </row>
        <row r="18">
          <cell r="E18">
            <v>4</v>
          </cell>
        </row>
        <row r="28">
          <cell r="E28">
            <v>1270</v>
          </cell>
        </row>
        <row r="35">
          <cell r="E35">
            <v>835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981</v>
          </cell>
        </row>
        <row r="15">
          <cell r="J15">
            <v>1436</v>
          </cell>
        </row>
        <row r="16">
          <cell r="J16">
            <v>91</v>
          </cell>
        </row>
        <row r="18">
          <cell r="E18">
            <v>10</v>
          </cell>
        </row>
        <row r="28">
          <cell r="E28">
            <v>3796</v>
          </cell>
        </row>
        <row r="35">
          <cell r="E35">
            <v>1633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35</v>
          </cell>
        </row>
        <row r="15">
          <cell r="J15">
            <v>676</v>
          </cell>
        </row>
        <row r="16">
          <cell r="J16">
            <v>102</v>
          </cell>
        </row>
        <row r="18">
          <cell r="E18">
            <v>3</v>
          </cell>
        </row>
        <row r="28">
          <cell r="E28">
            <v>1107</v>
          </cell>
        </row>
        <row r="35">
          <cell r="E35">
            <v>796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382</v>
          </cell>
        </row>
      </sheetData>
      <sheetData sheetId="2">
        <row r="8">
          <cell r="D8">
            <v>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354</v>
          </cell>
        </row>
      </sheetData>
      <sheetData sheetId="2">
        <row r="8">
          <cell r="D8">
            <v>10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615</v>
          </cell>
        </row>
      </sheetData>
      <sheetData sheetId="2">
        <row r="8">
          <cell r="D8">
            <v>10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201</v>
          </cell>
        </row>
      </sheetData>
      <sheetData sheetId="2">
        <row r="8">
          <cell r="D8">
            <v>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410</v>
          </cell>
        </row>
      </sheetData>
      <sheetData sheetId="2">
        <row r="8">
          <cell r="D8">
            <v>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273</v>
          </cell>
        </row>
      </sheetData>
      <sheetData sheetId="2">
        <row r="8">
          <cell r="D8">
            <v>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1058</v>
          </cell>
        </row>
      </sheetData>
      <sheetData sheetId="2">
        <row r="8">
          <cell r="D8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113</v>
          </cell>
        </row>
        <row r="17">
          <cell r="D17">
            <v>457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364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356</v>
          </cell>
        </row>
      </sheetData>
      <sheetData sheetId="2">
        <row r="8">
          <cell r="D8">
            <v>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446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606</v>
          </cell>
        </row>
      </sheetData>
      <sheetData sheetId="2">
        <row r="8">
          <cell r="D8">
            <v>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3710</v>
          </cell>
        </row>
      </sheetData>
      <sheetData sheetId="2">
        <row r="8">
          <cell r="D8">
            <v>119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779</v>
          </cell>
        </row>
      </sheetData>
      <sheetData sheetId="2">
        <row r="8">
          <cell r="D8">
            <v>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92</v>
          </cell>
        </row>
        <row r="14">
          <cell r="D14">
            <v>472</v>
          </cell>
        </row>
      </sheetData>
      <sheetData sheetId="4">
        <row r="6">
          <cell r="K6">
            <v>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1648</v>
          </cell>
        </row>
        <row r="17">
          <cell r="D17">
            <v>5959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686</v>
          </cell>
        </row>
        <row r="22">
          <cell r="F22">
            <v>6</v>
          </cell>
        </row>
        <row r="23">
          <cell r="F23">
            <v>1163</v>
          </cell>
        </row>
        <row r="31">
          <cell r="G31">
            <v>712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1811</v>
          </cell>
        </row>
        <row r="15">
          <cell r="J15">
            <v>6622</v>
          </cell>
        </row>
        <row r="16">
          <cell r="J16">
            <v>625</v>
          </cell>
        </row>
        <row r="18">
          <cell r="E18">
            <v>61</v>
          </cell>
        </row>
        <row r="28">
          <cell r="E28">
            <v>13817</v>
          </cell>
        </row>
        <row r="35">
          <cell r="E35">
            <v>7796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4</v>
          </cell>
        </row>
        <row r="14">
          <cell r="D14">
            <v>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9554</v>
          </cell>
        </row>
      </sheetData>
      <sheetData sheetId="2">
        <row r="8">
          <cell r="D8">
            <v>173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35</v>
          </cell>
        </row>
        <row r="17">
          <cell r="D17">
            <v>128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9</v>
          </cell>
        </row>
        <row r="14">
          <cell r="D14">
            <v>12</v>
          </cell>
        </row>
      </sheetData>
      <sheetData sheetId="4">
        <row r="6">
          <cell r="K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F1">
      <selection activeCell="O4" sqref="O4:R4"/>
    </sheetView>
  </sheetViews>
  <sheetFormatPr defaultColWidth="9.00390625" defaultRowHeight="15.75"/>
  <cols>
    <col min="1" max="1" width="3.875" style="1" customWidth="1"/>
    <col min="2" max="2" width="26.50390625" style="1" customWidth="1"/>
    <col min="3" max="3" width="6.125" style="1" customWidth="1"/>
    <col min="4" max="4" width="7.50390625" style="1" customWidth="1"/>
    <col min="5" max="5" width="6.75390625" style="1" customWidth="1"/>
    <col min="6" max="6" width="8.125" style="1" customWidth="1"/>
    <col min="7" max="7" width="6.375" style="1" customWidth="1"/>
    <col min="8" max="8" width="8.125" style="1" customWidth="1"/>
    <col min="9" max="9" width="6.875" style="1" customWidth="1"/>
    <col min="10" max="10" width="7.50390625" style="1" customWidth="1"/>
    <col min="11" max="11" width="6.625" style="1" customWidth="1"/>
    <col min="12" max="12" width="8.50390625" style="1" customWidth="1"/>
    <col min="13" max="13" width="6.625" style="1" customWidth="1"/>
    <col min="14" max="14" width="7.875" style="1" customWidth="1"/>
    <col min="15" max="15" width="7.375" style="1" customWidth="1"/>
    <col min="16" max="16" width="8.00390625" style="1" customWidth="1"/>
    <col min="17" max="17" width="6.75390625" style="1" customWidth="1"/>
    <col min="18" max="18" width="8.125" style="1" customWidth="1"/>
    <col min="19" max="19" width="7.25390625" style="1" customWidth="1"/>
    <col min="20" max="20" width="7.375" style="1" customWidth="1"/>
    <col min="21" max="21" width="7.125" style="1" customWidth="1"/>
    <col min="22" max="22" width="7.25390625" style="1" customWidth="1"/>
    <col min="23" max="23" width="7.125" style="1" customWidth="1"/>
    <col min="24" max="26" width="7.00390625" style="1" customWidth="1"/>
    <col min="27" max="27" width="8.50390625" style="1" customWidth="1"/>
    <col min="28" max="28" width="9.00390625" style="2" customWidth="1"/>
    <col min="29" max="16384" width="9.00390625" style="1" customWidth="1"/>
  </cols>
  <sheetData>
    <row r="1" spans="14:26" ht="12.75">
      <c r="N1" s="44" t="s">
        <v>15</v>
      </c>
      <c r="Z1" s="8" t="s">
        <v>16</v>
      </c>
    </row>
    <row r="2" spans="2:27" ht="18.75">
      <c r="B2" s="3"/>
      <c r="C2" s="57" t="s">
        <v>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4" spans="1:27" ht="78" customHeight="1">
      <c r="A4" s="60" t="s">
        <v>1</v>
      </c>
      <c r="B4" s="61" t="s">
        <v>46</v>
      </c>
      <c r="C4" s="55" t="s">
        <v>2</v>
      </c>
      <c r="D4" s="55"/>
      <c r="E4" s="55"/>
      <c r="F4" s="55"/>
      <c r="G4" s="55" t="s">
        <v>3</v>
      </c>
      <c r="H4" s="55"/>
      <c r="I4" s="55"/>
      <c r="J4" s="55"/>
      <c r="K4" s="55" t="s">
        <v>4</v>
      </c>
      <c r="L4" s="55"/>
      <c r="M4" s="55"/>
      <c r="N4" s="55"/>
      <c r="O4" s="55" t="s">
        <v>5</v>
      </c>
      <c r="P4" s="55"/>
      <c r="Q4" s="55"/>
      <c r="R4" s="55"/>
      <c r="S4" s="55" t="s">
        <v>6</v>
      </c>
      <c r="T4" s="55"/>
      <c r="U4" s="55" t="s">
        <v>7</v>
      </c>
      <c r="V4" s="55"/>
      <c r="W4" s="55" t="s">
        <v>8</v>
      </c>
      <c r="X4" s="55"/>
      <c r="Y4" s="55" t="s">
        <v>9</v>
      </c>
      <c r="Z4" s="55"/>
      <c r="AA4" s="38" t="s">
        <v>35</v>
      </c>
    </row>
    <row r="5" spans="1:27" ht="12.75" customHeight="1">
      <c r="A5" s="60"/>
      <c r="B5" s="61"/>
      <c r="C5" s="55" t="s">
        <v>42</v>
      </c>
      <c r="D5" s="55"/>
      <c r="E5" s="58" t="s">
        <v>43</v>
      </c>
      <c r="F5" s="59"/>
      <c r="G5" s="55" t="s">
        <v>42</v>
      </c>
      <c r="H5" s="55"/>
      <c r="I5" s="58" t="s">
        <v>43</v>
      </c>
      <c r="J5" s="59"/>
      <c r="K5" s="55" t="s">
        <v>42</v>
      </c>
      <c r="L5" s="55"/>
      <c r="M5" s="58" t="s">
        <v>43</v>
      </c>
      <c r="N5" s="59"/>
      <c r="O5" s="55" t="s">
        <v>42</v>
      </c>
      <c r="P5" s="55"/>
      <c r="Q5" s="58" t="s">
        <v>43</v>
      </c>
      <c r="R5" s="59"/>
      <c r="S5" s="55" t="s">
        <v>42</v>
      </c>
      <c r="T5" s="55" t="s">
        <v>43</v>
      </c>
      <c r="U5" s="55" t="s">
        <v>42</v>
      </c>
      <c r="V5" s="55" t="s">
        <v>43</v>
      </c>
      <c r="W5" s="55" t="s">
        <v>42</v>
      </c>
      <c r="X5" s="55" t="s">
        <v>43</v>
      </c>
      <c r="Y5" s="55" t="s">
        <v>42</v>
      </c>
      <c r="Z5" s="55" t="s">
        <v>43</v>
      </c>
      <c r="AA5" s="56" t="s">
        <v>10</v>
      </c>
    </row>
    <row r="6" spans="1:27" ht="39.75" customHeight="1">
      <c r="A6" s="60"/>
      <c r="B6" s="61"/>
      <c r="C6" s="32" t="s">
        <v>11</v>
      </c>
      <c r="D6" s="6" t="s">
        <v>12</v>
      </c>
      <c r="E6" s="32" t="s">
        <v>11</v>
      </c>
      <c r="F6" s="6" t="s">
        <v>12</v>
      </c>
      <c r="G6" s="32" t="s">
        <v>11</v>
      </c>
      <c r="H6" s="6" t="s">
        <v>12</v>
      </c>
      <c r="I6" s="32" t="s">
        <v>11</v>
      </c>
      <c r="J6" s="6" t="s">
        <v>12</v>
      </c>
      <c r="K6" s="32" t="s">
        <v>11</v>
      </c>
      <c r="L6" s="6" t="s">
        <v>12</v>
      </c>
      <c r="M6" s="32" t="s">
        <v>11</v>
      </c>
      <c r="N6" s="6" t="s">
        <v>12</v>
      </c>
      <c r="O6" s="32" t="s">
        <v>11</v>
      </c>
      <c r="P6" s="6" t="s">
        <v>12</v>
      </c>
      <c r="Q6" s="32" t="s">
        <v>11</v>
      </c>
      <c r="R6" s="6" t="s">
        <v>12</v>
      </c>
      <c r="S6" s="55"/>
      <c r="T6" s="55"/>
      <c r="U6" s="55"/>
      <c r="V6" s="55"/>
      <c r="W6" s="55"/>
      <c r="X6" s="55"/>
      <c r="Y6" s="55"/>
      <c r="Z6" s="55"/>
      <c r="AA6" s="56"/>
    </row>
    <row r="7" spans="1:27" ht="13.5" thickBot="1">
      <c r="A7" s="4" t="s">
        <v>13</v>
      </c>
      <c r="B7" s="4" t="s">
        <v>14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39">
        <v>10</v>
      </c>
      <c r="M7" s="39">
        <v>11</v>
      </c>
      <c r="N7" s="39">
        <v>12</v>
      </c>
      <c r="O7" s="42">
        <v>13</v>
      </c>
      <c r="P7" s="42">
        <v>14</v>
      </c>
      <c r="Q7" s="42">
        <v>15</v>
      </c>
      <c r="R7" s="42">
        <v>16</v>
      </c>
      <c r="S7" s="39">
        <v>17</v>
      </c>
      <c r="T7" s="39">
        <v>18</v>
      </c>
      <c r="U7" s="39">
        <v>19</v>
      </c>
      <c r="V7" s="39">
        <v>20</v>
      </c>
      <c r="W7" s="42">
        <v>21</v>
      </c>
      <c r="X7" s="39">
        <v>22</v>
      </c>
      <c r="Y7" s="39">
        <v>23</v>
      </c>
      <c r="Z7" s="39">
        <v>24</v>
      </c>
      <c r="AA7" s="40">
        <v>25</v>
      </c>
    </row>
    <row r="8" spans="1:28" ht="12.75">
      <c r="A8" s="31">
        <v>1</v>
      </c>
      <c r="B8" s="9" t="s">
        <v>17</v>
      </c>
      <c r="C8" s="11">
        <v>301</v>
      </c>
      <c r="D8" s="11">
        <v>131</v>
      </c>
      <c r="E8" s="11">
        <f>'[1]розділ 1'!$D$14+'[1]довідка'!$E$3-'[1]розділи 3, 4, 5'!$K$6-'[1]розділи 3, 4, 5'!$K$7+'[2]розділ 1 '!$D$17</f>
        <v>410</v>
      </c>
      <c r="F8" s="11">
        <f>'[1]розділ 1'!$D$7+'[2]розділ 1 '!$D$6</f>
        <v>97</v>
      </c>
      <c r="G8" s="11">
        <v>55</v>
      </c>
      <c r="H8" s="11">
        <v>40</v>
      </c>
      <c r="I8" s="11">
        <f>'[27]розділ 1'!$F$23-'[27]розділ 1'!$K$10-'[27]розділ 1'!$F$22+'[27]розділ 1'!$G$31</f>
        <v>38</v>
      </c>
      <c r="J8" s="11">
        <f>'[27]розділ 1'!$G$31</f>
        <v>32</v>
      </c>
      <c r="K8" s="11">
        <v>746</v>
      </c>
      <c r="L8" s="11">
        <v>575</v>
      </c>
      <c r="M8" s="11">
        <f>'[40]Розділ 1'!$E$28-'[40]Розділ 1'!$J$15-'[40]Розділ 1'!$J$16-'[40]Розділ 1'!$E$18+'[40]Розділ 1'!$E$35</f>
        <v>746</v>
      </c>
      <c r="N8" s="11">
        <f>'[40]Розділ 1'!$J$9+'[40]Розділ 1'!$E$35</f>
        <v>547</v>
      </c>
      <c r="O8" s="11">
        <v>456</v>
      </c>
      <c r="P8" s="11">
        <v>453</v>
      </c>
      <c r="Q8" s="11">
        <f>'[53]Розділ 1'!$E$479+'[53]Розділ 2'!$D$8</f>
        <v>385</v>
      </c>
      <c r="R8" s="11">
        <f>'[53]Розділ 1'!$E$479</f>
        <v>382</v>
      </c>
      <c r="S8" s="12">
        <v>233</v>
      </c>
      <c r="T8" s="11">
        <f>'[27]розділ 1'!$F$22</f>
        <v>0</v>
      </c>
      <c r="U8" s="12">
        <v>3</v>
      </c>
      <c r="V8" s="11">
        <f>'[40]Розділ 1'!$E$18</f>
        <v>0</v>
      </c>
      <c r="W8" s="11">
        <v>0</v>
      </c>
      <c r="X8" s="11">
        <v>0</v>
      </c>
      <c r="Y8" s="11">
        <f>C8+G8+K8+O8+S8+U8+W8</f>
        <v>1794</v>
      </c>
      <c r="Z8" s="11">
        <f>E8+I8+M8+Q8+X8+T8+V8</f>
        <v>1579</v>
      </c>
      <c r="AA8" s="34">
        <f>Z8/Y8*100-100</f>
        <v>-11.984392419175023</v>
      </c>
      <c r="AB8" s="5">
        <f>SUM(Z8-Y8)</f>
        <v>-215</v>
      </c>
    </row>
    <row r="9" spans="1:28" ht="14.25" customHeight="1">
      <c r="A9" s="31">
        <v>2</v>
      </c>
      <c r="B9" s="9" t="s">
        <v>18</v>
      </c>
      <c r="C9" s="11">
        <v>113</v>
      </c>
      <c r="D9" s="11">
        <v>55</v>
      </c>
      <c r="E9" s="11">
        <f>'[3]розділ 1'!$D$14+'[3]довідка'!$E$3-'[3]розділи 3, 4, 5'!$K$6-'[3]розділи 3, 4, 5'!$K$7+'[4]розділ 1 '!$D$17</f>
        <v>120</v>
      </c>
      <c r="F9" s="11">
        <f>'[3]розділ 1'!$D$7+'[4]розділ 1 '!$D$6</f>
        <v>53</v>
      </c>
      <c r="G9" s="11">
        <v>24</v>
      </c>
      <c r="H9" s="11">
        <v>20</v>
      </c>
      <c r="I9" s="11">
        <f>'[28]розділ 1'!$F$23-'[28]розділ 1'!$K$10-'[28]розділ 1'!$F$22+'[28]розділ 1'!$G$31</f>
        <v>31</v>
      </c>
      <c r="J9" s="11">
        <f>'[28]розділ 1'!$G$31</f>
        <v>16</v>
      </c>
      <c r="K9" s="11">
        <v>448</v>
      </c>
      <c r="L9" s="11">
        <v>230</v>
      </c>
      <c r="M9" s="11">
        <f>'[41]Розділ 1'!$E$28-'[41]Розділ 1'!$J$15-'[41]Розділ 1'!$J$16-'[41]Розділ 1'!$E$18+'[41]Розділ 1'!$E$35</f>
        <v>301</v>
      </c>
      <c r="N9" s="11">
        <f>'[41]Розділ 1'!$J$9+'[41]Розділ 1'!$E$35</f>
        <v>218</v>
      </c>
      <c r="O9" s="11">
        <v>382</v>
      </c>
      <c r="P9" s="11">
        <v>371</v>
      </c>
      <c r="Q9" s="11">
        <f>'[54]Розділ 1'!$E$479+'[54]Розділ 2'!$D$8</f>
        <v>364</v>
      </c>
      <c r="R9" s="11">
        <f>'[54]Розділ 1'!$E$479</f>
        <v>354</v>
      </c>
      <c r="S9" s="11">
        <v>60</v>
      </c>
      <c r="T9" s="11">
        <f>'[28]розділ 1'!$F$22</f>
        <v>0</v>
      </c>
      <c r="U9" s="11">
        <v>1</v>
      </c>
      <c r="V9" s="11">
        <f>'[41]Розділ 1'!$E$18</f>
        <v>1</v>
      </c>
      <c r="W9" s="11">
        <v>0</v>
      </c>
      <c r="X9" s="11">
        <v>0</v>
      </c>
      <c r="Y9" s="11">
        <f aca="true" t="shared" si="0" ref="Y9:Y20">C9+G9+K9+O9+S9+U9+W9</f>
        <v>1028</v>
      </c>
      <c r="Z9" s="11">
        <f aca="true" t="shared" si="1" ref="Z9:Z20">E9+I9+M9+Q9+X9+T9+V9</f>
        <v>817</v>
      </c>
      <c r="AA9" s="34">
        <f aca="true" t="shared" si="2" ref="AA9:AA21">Z9/Y9*100-100</f>
        <v>-20.525291828793783</v>
      </c>
      <c r="AB9" s="5">
        <f aca="true" t="shared" si="3" ref="AB9:AB21">SUM(Z9-Y9)</f>
        <v>-211</v>
      </c>
    </row>
    <row r="10" spans="1:28" ht="12.75">
      <c r="A10" s="31">
        <v>3</v>
      </c>
      <c r="B10" s="9" t="s">
        <v>19</v>
      </c>
      <c r="C10" s="11">
        <v>329</v>
      </c>
      <c r="D10" s="11">
        <v>132</v>
      </c>
      <c r="E10" s="11">
        <f>'[5]розділ 1'!$D$14+'[5]довідка'!$E$3-'[5]розділи 3, 4, 5'!$K$6-'[5]розділи 3, 4, 5'!$K$7+'[6]розділ 1 '!$D$17</f>
        <v>475</v>
      </c>
      <c r="F10" s="11">
        <f>'[5]розділ 1'!$D$7+'[6]розділ 1 '!$D$6</f>
        <v>126</v>
      </c>
      <c r="G10" s="11">
        <v>83</v>
      </c>
      <c r="H10" s="11">
        <v>57</v>
      </c>
      <c r="I10" s="11">
        <f>'[29]розділ 1'!$F$23-'[29]розділ 1'!$K$10-'[29]розділ 1'!$F$22+'[29]розділ 1'!$G$31</f>
        <v>84</v>
      </c>
      <c r="J10" s="11">
        <f>'[29]розділ 1'!$G$31</f>
        <v>52</v>
      </c>
      <c r="K10" s="11">
        <v>1406</v>
      </c>
      <c r="L10" s="11">
        <v>1183</v>
      </c>
      <c r="M10" s="11">
        <f>'[42]Розділ 1'!$E$28-'[42]Розділ 1'!$J$15-'[42]Розділ 1'!$J$16-'[42]Розділ 1'!$E$18+'[42]Розділ 1'!$E$35</f>
        <v>1162</v>
      </c>
      <c r="N10" s="11">
        <f>'[42]Розділ 1'!$J$9+'[42]Розділ 1'!$E$35</f>
        <v>866</v>
      </c>
      <c r="O10" s="11">
        <v>757</v>
      </c>
      <c r="P10" s="11">
        <v>754</v>
      </c>
      <c r="Q10" s="11">
        <f>'[55]Розділ 1'!$E$479+'[55]Розділ 2'!$D$8</f>
        <v>625</v>
      </c>
      <c r="R10" s="11">
        <f>'[55]Розділ 1'!$E$479</f>
        <v>615</v>
      </c>
      <c r="S10" s="11">
        <v>148</v>
      </c>
      <c r="T10" s="11">
        <f>'[29]розділ 1'!$F$22</f>
        <v>0</v>
      </c>
      <c r="U10" s="11">
        <v>2</v>
      </c>
      <c r="V10" s="11">
        <f>'[42]Розділ 1'!$E$18</f>
        <v>6</v>
      </c>
      <c r="W10" s="11">
        <v>0</v>
      </c>
      <c r="X10" s="11">
        <v>0</v>
      </c>
      <c r="Y10" s="11">
        <f t="shared" si="0"/>
        <v>2725</v>
      </c>
      <c r="Z10" s="11">
        <f t="shared" si="1"/>
        <v>2352</v>
      </c>
      <c r="AA10" s="34">
        <f t="shared" si="2"/>
        <v>-13.688073394495419</v>
      </c>
      <c r="AB10" s="5">
        <f t="shared" si="3"/>
        <v>-373</v>
      </c>
    </row>
    <row r="11" spans="1:28" s="86" customFormat="1" ht="12.75">
      <c r="A11" s="81">
        <v>4</v>
      </c>
      <c r="B11" s="82" t="s">
        <v>20</v>
      </c>
      <c r="C11" s="83">
        <v>102</v>
      </c>
      <c r="D11" s="83">
        <v>48</v>
      </c>
      <c r="E11" s="83">
        <f>'[7]розділ 1'!$D$14+'[7]довідка'!$E$3-'[7]розділи 3, 4, 5'!$K$6-'[7]розділи 3, 4, 5'!$K$7+'[8]розділ 1 '!$D$17</f>
        <v>132</v>
      </c>
      <c r="F11" s="83">
        <f>'[7]розділ 1'!$D$7+'[8]розділ 1 '!$D$6</f>
        <v>39</v>
      </c>
      <c r="G11" s="83">
        <v>38</v>
      </c>
      <c r="H11" s="83">
        <v>35</v>
      </c>
      <c r="I11" s="83">
        <f>'[30]розділ 1'!$F$23-'[30]розділ 1'!$K$10-'[30]розділ 1'!$F$22+'[30]розділ 1'!$G$31</f>
        <v>41</v>
      </c>
      <c r="J11" s="83">
        <f>'[30]розділ 1'!$G$31</f>
        <v>21</v>
      </c>
      <c r="K11" s="83">
        <v>359</v>
      </c>
      <c r="L11" s="83">
        <v>296</v>
      </c>
      <c r="M11" s="83">
        <f>'[43]Розділ 1'!$E$28-'[43]Розділ 1'!$J$15-'[43]Розділ 1'!$J$16-'[43]Розділ 1'!$E$18+'[43]Розділ 1'!$E$35</f>
        <v>252</v>
      </c>
      <c r="N11" s="83">
        <f>'[43]Розділ 1'!$J$9+'[43]Розділ 1'!$E$35</f>
        <v>169</v>
      </c>
      <c r="O11" s="83">
        <v>271</v>
      </c>
      <c r="P11" s="83">
        <v>265</v>
      </c>
      <c r="Q11" s="83">
        <f>'[56]Розділ 1'!$E$479+'[56]Розділ 2'!$D$8</f>
        <v>206</v>
      </c>
      <c r="R11" s="83">
        <f>'[56]Розділ 1'!$E$479</f>
        <v>201</v>
      </c>
      <c r="S11" s="83">
        <v>144</v>
      </c>
      <c r="T11" s="83">
        <f>'[30]розділ 1'!$F$22</f>
        <v>1</v>
      </c>
      <c r="U11" s="83">
        <v>4</v>
      </c>
      <c r="V11" s="83">
        <f>'[43]Розділ 1'!$E$18</f>
        <v>2</v>
      </c>
      <c r="W11" s="83">
        <v>0</v>
      </c>
      <c r="X11" s="83">
        <v>0</v>
      </c>
      <c r="Y11" s="83">
        <f t="shared" si="0"/>
        <v>918</v>
      </c>
      <c r="Z11" s="83">
        <f t="shared" si="1"/>
        <v>634</v>
      </c>
      <c r="AA11" s="93">
        <f t="shared" si="2"/>
        <v>-30.93681917211329</v>
      </c>
      <c r="AB11" s="92">
        <f t="shared" si="3"/>
        <v>-284</v>
      </c>
    </row>
    <row r="12" spans="1:28" ht="12.75">
      <c r="A12" s="31">
        <v>5</v>
      </c>
      <c r="B12" s="9" t="s">
        <v>21</v>
      </c>
      <c r="C12" s="11">
        <v>255</v>
      </c>
      <c r="D12" s="11">
        <v>130</v>
      </c>
      <c r="E12" s="11">
        <f>'[9]розділ 1'!$D$14+'[9]довідка'!$E$3-'[9]розділи 3, 4, 5'!$K$6-'[9]розділи 3, 4, 5'!$K$7+'[10]розділ 1 '!$D$17</f>
        <v>282</v>
      </c>
      <c r="F12" s="11">
        <f>'[9]розділ 1'!$D$7+'[10]розділ 1 '!$D$6</f>
        <v>139</v>
      </c>
      <c r="G12" s="11">
        <v>97</v>
      </c>
      <c r="H12" s="11">
        <v>91</v>
      </c>
      <c r="I12" s="11">
        <f>'[31]розділ 1'!$F$23-'[31]розділ 1'!$K$10-'[31]розділ 1'!$F$22+'[31]розділ 1'!$G$31</f>
        <v>77</v>
      </c>
      <c r="J12" s="11">
        <f>'[31]розділ 1'!$G$31</f>
        <v>51</v>
      </c>
      <c r="K12" s="11">
        <v>961</v>
      </c>
      <c r="L12" s="11">
        <v>798</v>
      </c>
      <c r="M12" s="11">
        <f>'[44]Розділ 1'!$E$28-'[44]Розділ 1'!$J$15-'[44]Розділ 1'!$J$16-'[44]Розділ 1'!$E$18+'[44]Розділ 1'!$E$35</f>
        <v>1058</v>
      </c>
      <c r="N12" s="11">
        <f>'[44]Розділ 1'!$J$9+'[44]Розділ 1'!$E$35</f>
        <v>707</v>
      </c>
      <c r="O12" s="11">
        <v>501</v>
      </c>
      <c r="P12" s="11">
        <v>499</v>
      </c>
      <c r="Q12" s="11">
        <f>'[57]Розділ 1'!$E$479+'[57]Розділ 2'!$D$8</f>
        <v>412</v>
      </c>
      <c r="R12" s="11">
        <f>'[57]Розділ 1'!$E$479</f>
        <v>410</v>
      </c>
      <c r="S12" s="11">
        <v>24</v>
      </c>
      <c r="T12" s="11">
        <f>'[31]розділ 1'!$F$22</f>
        <v>0</v>
      </c>
      <c r="U12" s="11">
        <v>0</v>
      </c>
      <c r="V12" s="11">
        <f>'[44]Розділ 1'!$E$18</f>
        <v>7</v>
      </c>
      <c r="W12" s="11">
        <v>0</v>
      </c>
      <c r="X12" s="11">
        <v>0</v>
      </c>
      <c r="Y12" s="11">
        <f t="shared" si="0"/>
        <v>1838</v>
      </c>
      <c r="Z12" s="11">
        <f t="shared" si="1"/>
        <v>1836</v>
      </c>
      <c r="AA12" s="34">
        <f t="shared" si="2"/>
        <v>-0.10881392818279778</v>
      </c>
      <c r="AB12" s="5">
        <f t="shared" si="3"/>
        <v>-2</v>
      </c>
    </row>
    <row r="13" spans="1:28" ht="12.75">
      <c r="A13" s="31">
        <v>6</v>
      </c>
      <c r="B13" s="9" t="s">
        <v>22</v>
      </c>
      <c r="C13" s="11">
        <v>135</v>
      </c>
      <c r="D13" s="11">
        <v>61</v>
      </c>
      <c r="E13" s="11">
        <f>'[11]розділ 1'!$D$14+'[11]довідка'!$E$3-'[11]розділи 3, 4, 5'!$K$6-'[11]розділи 3, 4, 5'!$K$7+'[12]розділ 1 '!$D$17</f>
        <v>141</v>
      </c>
      <c r="F13" s="11">
        <f>'[11]розділ 1'!$D$7+'[12]розділ 1 '!$D$6</f>
        <v>49</v>
      </c>
      <c r="G13" s="11">
        <v>40</v>
      </c>
      <c r="H13" s="11">
        <v>32</v>
      </c>
      <c r="I13" s="11">
        <f>'[32]розділ 1'!$F$23-'[32]розділ 1'!$K$10-'[32]розділ 1'!$F$22+'[32]розділ 1'!$G$31</f>
        <v>42</v>
      </c>
      <c r="J13" s="11">
        <f>'[32]розділ 1'!$G$31</f>
        <v>34</v>
      </c>
      <c r="K13" s="11">
        <v>336</v>
      </c>
      <c r="L13" s="11">
        <v>295</v>
      </c>
      <c r="M13" s="11">
        <f>'[45]Розділ 1'!$E$28-'[45]Розділ 1'!$J$15-'[45]Розділ 1'!$J$16-'[45]Розділ 1'!$E$18+'[45]Розділ 1'!$E$35</f>
        <v>245</v>
      </c>
      <c r="N13" s="11">
        <f>'[45]Розділ 1'!$J$9+'[45]Розділ 1'!$E$35</f>
        <v>197</v>
      </c>
      <c r="O13" s="11">
        <v>370</v>
      </c>
      <c r="P13" s="11">
        <v>365</v>
      </c>
      <c r="Q13" s="11">
        <f>'[58]Розділ 1'!$E$479+'[58]Розділ 2'!$D$8</f>
        <v>276</v>
      </c>
      <c r="R13" s="11">
        <f>'[58]Розділ 1'!$E$479</f>
        <v>273</v>
      </c>
      <c r="S13" s="11">
        <v>122</v>
      </c>
      <c r="T13" s="11">
        <f>'[32]розділ 1'!$F$22</f>
        <v>0</v>
      </c>
      <c r="U13" s="11">
        <v>3</v>
      </c>
      <c r="V13" s="11">
        <f>'[45]Розділ 1'!$E$18</f>
        <v>5</v>
      </c>
      <c r="W13" s="11">
        <v>0</v>
      </c>
      <c r="X13" s="11">
        <v>0</v>
      </c>
      <c r="Y13" s="11">
        <f t="shared" si="0"/>
        <v>1006</v>
      </c>
      <c r="Z13" s="11">
        <f t="shared" si="1"/>
        <v>709</v>
      </c>
      <c r="AA13" s="34">
        <f t="shared" si="2"/>
        <v>-29.52286282306163</v>
      </c>
      <c r="AB13" s="5">
        <f t="shared" si="3"/>
        <v>-297</v>
      </c>
    </row>
    <row r="14" spans="1:28" ht="12" customHeight="1">
      <c r="A14" s="31">
        <v>7</v>
      </c>
      <c r="B14" s="9" t="s">
        <v>23</v>
      </c>
      <c r="C14" s="11">
        <v>862</v>
      </c>
      <c r="D14" s="11">
        <v>332</v>
      </c>
      <c r="E14" s="11">
        <f>'[13]розділ 1'!$D$14+'[13]довідка'!$E$3-'[13]розділи 3, 4, 5'!$K$6-'[13]розділи 3, 4, 5'!$K$7+'[14]розділ 1 '!$D$17</f>
        <v>701</v>
      </c>
      <c r="F14" s="11">
        <f>'[13]розділ 1'!$D$7+'[14]розділ 1 '!$D$6</f>
        <v>254</v>
      </c>
      <c r="G14" s="11">
        <v>151</v>
      </c>
      <c r="H14" s="11">
        <v>108</v>
      </c>
      <c r="I14" s="11">
        <f>'[33]розділ 1'!$F$23-'[33]розділ 1'!$K$10-'[33]розділ 1'!$F$22+'[33]розділ 1'!$G$31</f>
        <v>229</v>
      </c>
      <c r="J14" s="11">
        <f>'[33]розділ 1'!$G$31</f>
        <v>119</v>
      </c>
      <c r="K14" s="11">
        <v>3092</v>
      </c>
      <c r="L14" s="11">
        <v>1744</v>
      </c>
      <c r="M14" s="11">
        <f>'[46]Розділ 1'!$E$28-'[46]Розділ 1'!$J$15-'[46]Розділ 1'!$J$16-'[46]Розділ 1'!$E$18+'[46]Розділ 1'!$E$35</f>
        <v>2403</v>
      </c>
      <c r="N14" s="11">
        <f>'[46]Розділ 1'!$J$9+'[46]Розділ 1'!$E$35</f>
        <v>1366</v>
      </c>
      <c r="O14" s="11">
        <v>984</v>
      </c>
      <c r="P14" s="11">
        <v>971</v>
      </c>
      <c r="Q14" s="11">
        <f>'[59]Розділ 1'!$E$479+'[59]Розділ 2'!$D$8</f>
        <v>1070</v>
      </c>
      <c r="R14" s="11">
        <f>'[59]Розділ 1'!$E$479</f>
        <v>1058</v>
      </c>
      <c r="S14" s="11">
        <v>103</v>
      </c>
      <c r="T14" s="11">
        <f>'[33]розділ 1'!$F$22</f>
        <v>0</v>
      </c>
      <c r="U14" s="11">
        <v>34</v>
      </c>
      <c r="V14" s="11">
        <f>'[46]Розділ 1'!$E$18</f>
        <v>16</v>
      </c>
      <c r="W14" s="11">
        <v>0</v>
      </c>
      <c r="X14" s="11">
        <v>0</v>
      </c>
      <c r="Y14" s="11">
        <f t="shared" si="0"/>
        <v>5226</v>
      </c>
      <c r="Z14" s="11">
        <f t="shared" si="1"/>
        <v>4419</v>
      </c>
      <c r="AA14" s="34">
        <f t="shared" si="2"/>
        <v>-15.442020665901268</v>
      </c>
      <c r="AB14" s="5">
        <f t="shared" si="3"/>
        <v>-807</v>
      </c>
    </row>
    <row r="15" spans="1:28" ht="12.75">
      <c r="A15" s="31">
        <v>8</v>
      </c>
      <c r="B15" s="9" t="s">
        <v>24</v>
      </c>
      <c r="C15" s="11">
        <v>130</v>
      </c>
      <c r="D15" s="11">
        <v>51</v>
      </c>
      <c r="E15" s="11">
        <f>'[15]розділ 1'!$D$14+'[15]довідка'!$E$3-'[15]розділи 3, 4, 5'!$K$6-'[15]розділи 3, 4, 5'!$K$7+'[16]розділ 1 '!$D$17</f>
        <v>209</v>
      </c>
      <c r="F15" s="11">
        <f>'[15]розділ 1'!$D$7+'[16]розділ 1 '!$D$6</f>
        <v>65</v>
      </c>
      <c r="G15" s="11">
        <v>23</v>
      </c>
      <c r="H15" s="11">
        <v>18</v>
      </c>
      <c r="I15" s="11">
        <f>'[34]розділ 1'!$F$23-'[34]розділ 1'!$K$10-'[34]розділ 1'!$F$22+'[34]розділ 1'!$G$31</f>
        <v>23</v>
      </c>
      <c r="J15" s="11">
        <f>'[34]розділ 1'!$G$31</f>
        <v>22</v>
      </c>
      <c r="K15" s="11">
        <v>371</v>
      </c>
      <c r="L15" s="11">
        <v>182</v>
      </c>
      <c r="M15" s="11">
        <f>'[47]Розділ 1'!$E$28-'[47]Розділ 1'!$J$15-'[47]Розділ 1'!$J$16-'[47]Розділ 1'!$E$18+'[47]Розділ 1'!$E$35</f>
        <v>347</v>
      </c>
      <c r="N15" s="11">
        <f>'[47]Розділ 1'!$J$9+'[47]Розділ 1'!$E$35</f>
        <v>220</v>
      </c>
      <c r="O15" s="11">
        <v>303</v>
      </c>
      <c r="P15" s="11">
        <v>303</v>
      </c>
      <c r="Q15" s="11">
        <f>'[60]Розділ 1'!$E$479+'[60]Розділ 2'!$D$8</f>
        <v>364</v>
      </c>
      <c r="R15" s="11">
        <f>'[60]Розділ 1'!$E$479</f>
        <v>364</v>
      </c>
      <c r="S15" s="11">
        <v>44</v>
      </c>
      <c r="T15" s="11">
        <f>'[34]розділ 1'!$F$22</f>
        <v>0</v>
      </c>
      <c r="U15" s="11">
        <v>1</v>
      </c>
      <c r="V15" s="11">
        <f>'[47]Розділ 1'!$E$18</f>
        <v>0</v>
      </c>
      <c r="W15" s="11">
        <v>0</v>
      </c>
      <c r="X15" s="11">
        <v>0</v>
      </c>
      <c r="Y15" s="11">
        <f t="shared" si="0"/>
        <v>872</v>
      </c>
      <c r="Z15" s="11">
        <f t="shared" si="1"/>
        <v>943</v>
      </c>
      <c r="AA15" s="34">
        <f t="shared" si="2"/>
        <v>8.14220183486239</v>
      </c>
      <c r="AB15" s="5">
        <f t="shared" si="3"/>
        <v>71</v>
      </c>
    </row>
    <row r="16" spans="1:28" ht="12.75">
      <c r="A16" s="31">
        <v>9</v>
      </c>
      <c r="B16" s="9" t="s">
        <v>25</v>
      </c>
      <c r="C16" s="11">
        <v>206</v>
      </c>
      <c r="D16" s="11">
        <v>104</v>
      </c>
      <c r="E16" s="11">
        <f>'[17]розділ 1'!$D$14+'[17]довідка'!$E$3-'[17]розділи 3, 4, 5'!$K$6-'[17]розділи 3, 4, 5'!$K$7+'[18]розділ 1 '!$D$17</f>
        <v>291</v>
      </c>
      <c r="F16" s="11">
        <f>'[17]розділ 1'!$D$7+'[18]розділ 1 '!$D$6</f>
        <v>152</v>
      </c>
      <c r="G16" s="11">
        <v>25</v>
      </c>
      <c r="H16" s="11">
        <v>12</v>
      </c>
      <c r="I16" s="11">
        <f>'[35]розділ 1'!$F$23-'[35]розділ 1'!$K$10-'[35]розділ 1'!$F$22+'[35]розділ 1'!$G$31</f>
        <v>20</v>
      </c>
      <c r="J16" s="11">
        <f>'[35]розділ 1'!$G$31</f>
        <v>16</v>
      </c>
      <c r="K16" s="11">
        <v>673</v>
      </c>
      <c r="L16" s="11">
        <v>533</v>
      </c>
      <c r="M16" s="11">
        <f>'[48]Розділ 1'!$E$28-'[48]Розділ 1'!$J$15-'[48]Розділ 1'!$J$16-'[48]Розділ 1'!$E$18+'[48]Розділ 1'!$E$35</f>
        <v>655</v>
      </c>
      <c r="N16" s="11">
        <f>'[48]Розділ 1'!$J$9+'[48]Розділ 1'!$E$35</f>
        <v>497</v>
      </c>
      <c r="O16" s="11">
        <v>391</v>
      </c>
      <c r="P16" s="11">
        <v>389</v>
      </c>
      <c r="Q16" s="11">
        <f>'[61]Розділ 1'!$E$479+'[61]Розділ 2'!$D$8</f>
        <v>360</v>
      </c>
      <c r="R16" s="11">
        <f>'[61]Розділ 1'!$E$479</f>
        <v>356</v>
      </c>
      <c r="S16" s="11">
        <v>544</v>
      </c>
      <c r="T16" s="11">
        <f>'[35]розділ 1'!$F$22</f>
        <v>0</v>
      </c>
      <c r="U16" s="11">
        <v>8</v>
      </c>
      <c r="V16" s="11">
        <f>'[48]Розділ 1'!$E$18</f>
        <v>4</v>
      </c>
      <c r="W16" s="11">
        <v>0</v>
      </c>
      <c r="X16" s="11">
        <v>0</v>
      </c>
      <c r="Y16" s="11">
        <f t="shared" si="0"/>
        <v>1847</v>
      </c>
      <c r="Z16" s="11">
        <f t="shared" si="1"/>
        <v>1330</v>
      </c>
      <c r="AA16" s="34">
        <f t="shared" si="2"/>
        <v>-27.99133730373579</v>
      </c>
      <c r="AB16" s="5">
        <f t="shared" si="3"/>
        <v>-517</v>
      </c>
    </row>
    <row r="17" spans="1:28" ht="12.75">
      <c r="A17" s="31">
        <v>10</v>
      </c>
      <c r="B17" s="9" t="s">
        <v>26</v>
      </c>
      <c r="C17" s="11">
        <v>244</v>
      </c>
      <c r="D17" s="11">
        <v>124</v>
      </c>
      <c r="E17" s="11">
        <f>'[19]розділ 1'!$D$14+'[19]довідка'!$E$3-'[19]розділи 3, 4, 5'!$K$6-'[19]розділи 3, 4, 5'!$K$7+'[20]розділ 1 '!$D$17</f>
        <v>279</v>
      </c>
      <c r="F17" s="11">
        <f>'[19]розділ 1'!$D$7+'[20]розділ 1 '!$D$6</f>
        <v>93</v>
      </c>
      <c r="G17" s="11">
        <v>47</v>
      </c>
      <c r="H17" s="11">
        <v>36</v>
      </c>
      <c r="I17" s="11">
        <f>'[36]розділ 1'!$F$23-'[36]розділ 1'!$K$10-'[36]розділ 1'!$F$22+'[36]розділ 1'!$G$31</f>
        <v>77</v>
      </c>
      <c r="J17" s="11">
        <f>'[36]розділ 1'!$G$31</f>
        <v>40</v>
      </c>
      <c r="K17" s="11">
        <v>961</v>
      </c>
      <c r="L17" s="11">
        <v>531</v>
      </c>
      <c r="M17" s="11">
        <f>'[49]Розділ 1'!$E$28-'[49]Розділ 1'!$J$15-'[49]Розділ 1'!$J$16-'[49]Розділ 1'!$E$18+'[49]Розділ 1'!$E$35</f>
        <v>843</v>
      </c>
      <c r="N17" s="11">
        <f>'[49]Розділ 1'!$J$9+'[49]Розділ 1'!$E$35</f>
        <v>359</v>
      </c>
      <c r="O17" s="11">
        <v>515</v>
      </c>
      <c r="P17" s="11">
        <v>515</v>
      </c>
      <c r="Q17" s="11">
        <f>'[62]Розділ 1'!$E$479+'[62]Розділ 2'!$D$8</f>
        <v>446</v>
      </c>
      <c r="R17" s="11">
        <f>'[62]Розділ 1'!$E$479</f>
        <v>446</v>
      </c>
      <c r="S17" s="11">
        <v>99</v>
      </c>
      <c r="T17" s="11">
        <f>'[36]розділ 1'!$F$22</f>
        <v>0</v>
      </c>
      <c r="U17" s="11">
        <v>4</v>
      </c>
      <c r="V17" s="11">
        <f>'[49]Розділ 1'!$E$18</f>
        <v>3</v>
      </c>
      <c r="W17" s="11">
        <v>0</v>
      </c>
      <c r="X17" s="11">
        <v>0</v>
      </c>
      <c r="Y17" s="11">
        <f t="shared" si="0"/>
        <v>1870</v>
      </c>
      <c r="Z17" s="11">
        <f t="shared" si="1"/>
        <v>1648</v>
      </c>
      <c r="AA17" s="34">
        <f t="shared" si="2"/>
        <v>-11.871657754010698</v>
      </c>
      <c r="AB17" s="5">
        <f t="shared" si="3"/>
        <v>-222</v>
      </c>
    </row>
    <row r="18" spans="1:28" ht="12.75">
      <c r="A18" s="31">
        <v>11</v>
      </c>
      <c r="B18" s="9" t="s">
        <v>27</v>
      </c>
      <c r="C18" s="11">
        <v>407</v>
      </c>
      <c r="D18" s="11">
        <v>208</v>
      </c>
      <c r="E18" s="11">
        <f>'[21]розділ 1'!$D$14+'[21]довідка'!$E$3-'[21]розділи 3, 4, 5'!$K$6-'[21]розділи 3, 4, 5'!$K$7+'[22]розділ 1 '!$D$17</f>
        <v>393</v>
      </c>
      <c r="F18" s="11">
        <f>'[21]розділ 1'!$D$7+'[22]розділ 1 '!$D$6</f>
        <v>188</v>
      </c>
      <c r="G18" s="11">
        <v>4869</v>
      </c>
      <c r="H18" s="11">
        <v>4852</v>
      </c>
      <c r="I18" s="11">
        <f>'[37]розділ 1'!$F$23-'[37]розділ 1'!$K$10-'[37]розділ 1'!$F$22+'[37]розділ 1'!$G$31</f>
        <v>43</v>
      </c>
      <c r="J18" s="11">
        <f>'[37]розділ 1'!$G$31</f>
        <v>34</v>
      </c>
      <c r="K18" s="11">
        <v>1524</v>
      </c>
      <c r="L18" s="11">
        <v>1186</v>
      </c>
      <c r="M18" s="11">
        <f>'[50]Розділ 1'!$E$28-'[50]Розділ 1'!$J$15-'[50]Розділ 1'!$J$16-'[50]Розділ 1'!$E$18+'[50]Розділ 1'!$E$35</f>
        <v>1279</v>
      </c>
      <c r="N18" s="11">
        <f>'[50]Розділ 1'!$J$9+'[50]Розділ 1'!$E$35</f>
        <v>1016</v>
      </c>
      <c r="O18" s="11">
        <v>685</v>
      </c>
      <c r="P18" s="11">
        <v>685</v>
      </c>
      <c r="Q18" s="11">
        <f>'[63]Розділ 1'!$E$479+'[63]Розділ 2'!$D$8</f>
        <v>607</v>
      </c>
      <c r="R18" s="11">
        <f>'[63]Розділ 1'!$E$479</f>
        <v>606</v>
      </c>
      <c r="S18" s="11">
        <v>740</v>
      </c>
      <c r="T18" s="11">
        <f>'[37]розділ 1'!$F$22</f>
        <v>0</v>
      </c>
      <c r="U18" s="11">
        <v>7</v>
      </c>
      <c r="V18" s="11">
        <f>'[50]Розділ 1'!$E$18</f>
        <v>4</v>
      </c>
      <c r="W18" s="11">
        <v>0</v>
      </c>
      <c r="X18" s="11">
        <v>0</v>
      </c>
      <c r="Y18" s="11">
        <f t="shared" si="0"/>
        <v>8232</v>
      </c>
      <c r="Z18" s="11">
        <f t="shared" si="1"/>
        <v>2326</v>
      </c>
      <c r="AA18" s="34">
        <f t="shared" si="2"/>
        <v>-71.74441205053449</v>
      </c>
      <c r="AB18" s="5">
        <f t="shared" si="3"/>
        <v>-5906</v>
      </c>
    </row>
    <row r="19" spans="1:28" ht="14.25" customHeight="1">
      <c r="A19" s="31">
        <v>12</v>
      </c>
      <c r="B19" s="9" t="s">
        <v>28</v>
      </c>
      <c r="C19" s="11">
        <v>1630</v>
      </c>
      <c r="D19" s="11">
        <v>493</v>
      </c>
      <c r="E19" s="11">
        <f>'[23]розділ 1'!$D$14+'[23]довідка'!$E$3-'[23]розділи 3, 4, 5'!$K$6-'[23]розділи 3, 4, 5'!$K$7+'[24]розділ 1 '!$D$17</f>
        <v>2473</v>
      </c>
      <c r="F19" s="11">
        <f>'[23]розділ 1'!$D$7+'[24]розділ 1 '!$D$6</f>
        <v>334</v>
      </c>
      <c r="G19" s="11">
        <v>278</v>
      </c>
      <c r="H19" s="11">
        <v>217</v>
      </c>
      <c r="I19" s="11">
        <f>'[38]розділ 1'!$F$23-'[38]розділ 1'!$K$10-'[38]розділ 1'!$F$22+'[38]розділ 1'!$G$31</f>
        <v>394</v>
      </c>
      <c r="J19" s="11">
        <f>'[38]розділ 1'!$G$31</f>
        <v>222</v>
      </c>
      <c r="K19" s="11">
        <v>3638</v>
      </c>
      <c r="L19" s="11">
        <v>2879</v>
      </c>
      <c r="M19" s="11">
        <f>'[51]Розділ 1'!$E$28-'[51]Розділ 1'!$J$15-'[51]Розділ 1'!$J$16-'[51]Розділ 1'!$E$18+'[51]Розділ 1'!$E$35</f>
        <v>3892</v>
      </c>
      <c r="N19" s="11">
        <f>'[51]Розділ 1'!$J$9+'[51]Розділ 1'!$E$35</f>
        <v>2614</v>
      </c>
      <c r="O19" s="11">
        <v>4482</v>
      </c>
      <c r="P19" s="11">
        <v>4282</v>
      </c>
      <c r="Q19" s="11">
        <f>'[64]Розділ 1'!$E$479+'[64]Розділ 2'!$D$8</f>
        <v>3829</v>
      </c>
      <c r="R19" s="11">
        <f>'[64]Розділ 1'!$E$479</f>
        <v>3710</v>
      </c>
      <c r="S19" s="11">
        <v>378</v>
      </c>
      <c r="T19" s="11">
        <f>'[38]розділ 1'!$F$22</f>
        <v>5</v>
      </c>
      <c r="U19" s="11">
        <v>22</v>
      </c>
      <c r="V19" s="11">
        <f>'[51]Розділ 1'!$E$18</f>
        <v>10</v>
      </c>
      <c r="W19" s="11">
        <v>0</v>
      </c>
      <c r="X19" s="11">
        <v>0</v>
      </c>
      <c r="Y19" s="11">
        <f t="shared" si="0"/>
        <v>10428</v>
      </c>
      <c r="Z19" s="11">
        <f t="shared" si="1"/>
        <v>10603</v>
      </c>
      <c r="AA19" s="34">
        <f t="shared" si="2"/>
        <v>1.6781741465285762</v>
      </c>
      <c r="AB19" s="5">
        <f t="shared" si="3"/>
        <v>175</v>
      </c>
    </row>
    <row r="20" spans="1:28" ht="12.75">
      <c r="A20" s="31">
        <v>13</v>
      </c>
      <c r="B20" s="9" t="s">
        <v>29</v>
      </c>
      <c r="C20" s="11">
        <v>430</v>
      </c>
      <c r="D20" s="11">
        <v>155</v>
      </c>
      <c r="E20" s="11">
        <f>'[25]розділ 1'!$D$14+'[25]довідка'!$E$3-'[25]розділи 3, 4, 5'!$K$6-'[25]розділи 3, 4, 5'!$K$7+'[26]розділ 1 '!$D$17</f>
        <v>522</v>
      </c>
      <c r="F20" s="11">
        <f>'[25]розділ 1'!$D$7+'[26]розділ 1 '!$D$6</f>
        <v>151</v>
      </c>
      <c r="G20" s="11">
        <v>102</v>
      </c>
      <c r="H20" s="11">
        <v>78</v>
      </c>
      <c r="I20" s="11">
        <f>'[39]розділ 1'!$F$23-'[39]розділ 1'!$K$10-'[39]розділ 1'!$F$22+'[39]розділ 1'!$G$31</f>
        <v>84</v>
      </c>
      <c r="J20" s="11">
        <f>'[39]розділ 1'!$G$31</f>
        <v>53</v>
      </c>
      <c r="K20" s="11">
        <v>1202</v>
      </c>
      <c r="L20" s="11">
        <v>962</v>
      </c>
      <c r="M20" s="11">
        <f>'[52]Розділ 1'!$E$28-'[52]Розділ 1'!$J$15-'[52]Розділ 1'!$J$16-'[52]Розділ 1'!$E$18+'[52]Розділ 1'!$E$35</f>
        <v>1122</v>
      </c>
      <c r="N20" s="11">
        <f>'[52]Розділ 1'!$J$9+'[52]Розділ 1'!$E$35</f>
        <v>831</v>
      </c>
      <c r="O20" s="11">
        <v>811</v>
      </c>
      <c r="P20" s="11">
        <v>809</v>
      </c>
      <c r="Q20" s="11">
        <f>'[65]Розділ 1'!$E$479+'[65]Розділ 2'!$D$8</f>
        <v>783</v>
      </c>
      <c r="R20" s="11">
        <f>'[65]Розділ 1'!$E$479</f>
        <v>779</v>
      </c>
      <c r="S20" s="11">
        <v>0</v>
      </c>
      <c r="T20" s="11">
        <f>'[39]розділ 1'!$F$22</f>
        <v>0</v>
      </c>
      <c r="U20" s="11">
        <v>4</v>
      </c>
      <c r="V20" s="11">
        <f>'[52]Розділ 1'!$E$18</f>
        <v>3</v>
      </c>
      <c r="W20" s="11">
        <v>0</v>
      </c>
      <c r="X20" s="11">
        <v>0</v>
      </c>
      <c r="Y20" s="11">
        <f t="shared" si="0"/>
        <v>2549</v>
      </c>
      <c r="Z20" s="11">
        <f t="shared" si="1"/>
        <v>2514</v>
      </c>
      <c r="AA20" s="34">
        <f t="shared" si="2"/>
        <v>-1.3730874852883517</v>
      </c>
      <c r="AB20" s="5">
        <f t="shared" si="3"/>
        <v>-35</v>
      </c>
    </row>
    <row r="21" spans="1:28" ht="12.75">
      <c r="A21" s="7"/>
      <c r="B21" s="43" t="s">
        <v>45</v>
      </c>
      <c r="C21" s="36">
        <f aca="true" t="shared" si="4" ref="C21:Z21">SUM(C8:C20)</f>
        <v>5144</v>
      </c>
      <c r="D21" s="36">
        <f t="shared" si="4"/>
        <v>2024</v>
      </c>
      <c r="E21" s="36">
        <f t="shared" si="4"/>
        <v>6428</v>
      </c>
      <c r="F21" s="36">
        <f t="shared" si="4"/>
        <v>1740</v>
      </c>
      <c r="G21" s="36">
        <f t="shared" si="4"/>
        <v>5832</v>
      </c>
      <c r="H21" s="36">
        <f t="shared" si="4"/>
        <v>5596</v>
      </c>
      <c r="I21" s="36">
        <f t="shared" si="4"/>
        <v>1183</v>
      </c>
      <c r="J21" s="36">
        <f t="shared" si="4"/>
        <v>712</v>
      </c>
      <c r="K21" s="36">
        <f t="shared" si="4"/>
        <v>15717</v>
      </c>
      <c r="L21" s="36">
        <f t="shared" si="4"/>
        <v>11394</v>
      </c>
      <c r="M21" s="36">
        <f t="shared" si="4"/>
        <v>14305</v>
      </c>
      <c r="N21" s="36">
        <f t="shared" si="4"/>
        <v>9607</v>
      </c>
      <c r="O21" s="36">
        <f t="shared" si="4"/>
        <v>10908</v>
      </c>
      <c r="P21" s="36">
        <f t="shared" si="4"/>
        <v>10661</v>
      </c>
      <c r="Q21" s="36">
        <f t="shared" si="4"/>
        <v>9727</v>
      </c>
      <c r="R21" s="36">
        <f t="shared" si="4"/>
        <v>9554</v>
      </c>
      <c r="S21" s="36">
        <f t="shared" si="4"/>
        <v>2639</v>
      </c>
      <c r="T21" s="36">
        <f t="shared" si="4"/>
        <v>6</v>
      </c>
      <c r="U21" s="36">
        <f t="shared" si="4"/>
        <v>93</v>
      </c>
      <c r="V21" s="36">
        <f t="shared" si="4"/>
        <v>61</v>
      </c>
      <c r="W21" s="36">
        <f t="shared" si="4"/>
        <v>0</v>
      </c>
      <c r="X21" s="36">
        <f t="shared" si="4"/>
        <v>0</v>
      </c>
      <c r="Y21" s="36">
        <f t="shared" si="4"/>
        <v>40333</v>
      </c>
      <c r="Z21" s="36">
        <f t="shared" si="4"/>
        <v>31710</v>
      </c>
      <c r="AA21" s="33">
        <f t="shared" si="2"/>
        <v>-21.379515533186222</v>
      </c>
      <c r="AB21" s="5">
        <f t="shared" si="3"/>
        <v>-8623</v>
      </c>
    </row>
    <row r="22" spans="1:28" s="25" customFormat="1" ht="12.75">
      <c r="A22" s="28"/>
      <c r="B22" s="35" t="s">
        <v>44</v>
      </c>
      <c r="C22" s="28"/>
      <c r="D22" s="28"/>
      <c r="E22" s="29">
        <f>'[66]розділ 1'!$D$14+'[66]довідка'!$E$3-'[66]розділи 3, 4, 5'!$K$6-'[66]розділи 3, 4, 5'!$K$7+'[67]розділ 1 '!$D$17</f>
        <v>6428</v>
      </c>
      <c r="F22" s="29">
        <f>'[66]розділ 1'!$D$7+'[67]розділ 1 '!$D$6</f>
        <v>1740</v>
      </c>
      <c r="G22" s="28"/>
      <c r="H22" s="28"/>
      <c r="I22" s="29">
        <f>'[68]розділ 1'!$F$23-'[68]розділ 1'!$K$10-'[68]розділ 1'!$F$22+'[68]розділ 1'!$G$31</f>
        <v>1183</v>
      </c>
      <c r="J22" s="29">
        <f>'[68]розділ 1'!$G$31</f>
        <v>712</v>
      </c>
      <c r="K22" s="28"/>
      <c r="L22" s="28"/>
      <c r="M22" s="29">
        <f>'[69]Розділ 1'!$E$28-'[69]Розділ 1'!$J$15-'[69]Розділ 1'!$J$16-'[69]Розділ 1'!$E$18+'[69]Розділ 1'!$E$35</f>
        <v>14305</v>
      </c>
      <c r="N22" s="29">
        <f>'[69]Розділ 1'!$J$9+'[69]Розділ 1'!$E$35</f>
        <v>9607</v>
      </c>
      <c r="O22" s="28"/>
      <c r="P22" s="28"/>
      <c r="Q22" s="28">
        <f>'[70]Розділ 1'!$E$479+'[70]Розділ 2'!$D$8</f>
        <v>9727</v>
      </c>
      <c r="R22" s="28">
        <f>'[70]Розділ 1'!$E$479</f>
        <v>9554</v>
      </c>
      <c r="S22" s="28"/>
      <c r="T22" s="29">
        <f>'[68]розділ 1'!$F$22</f>
        <v>6</v>
      </c>
      <c r="U22" s="28"/>
      <c r="V22" s="29">
        <f>'[69]Розділ 1'!$E$18</f>
        <v>61</v>
      </c>
      <c r="W22" s="28">
        <v>0</v>
      </c>
      <c r="X22" s="28">
        <v>0</v>
      </c>
      <c r="Y22" s="30"/>
      <c r="Z22" s="30">
        <f>E22+I22+M22+Q22+X22+T22+V22</f>
        <v>31710</v>
      </c>
      <c r="AA22" s="27"/>
      <c r="AB22" s="26"/>
    </row>
  </sheetData>
  <sheetProtection/>
  <mergeCells count="28">
    <mergeCell ref="S4:T4"/>
    <mergeCell ref="U4:V4"/>
    <mergeCell ref="A4:A6"/>
    <mergeCell ref="B4:B6"/>
    <mergeCell ref="C4:F4"/>
    <mergeCell ref="G4:J4"/>
    <mergeCell ref="K4:N4"/>
    <mergeCell ref="O4:R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Y5:Y6"/>
    <mergeCell ref="Z5:Z6"/>
    <mergeCell ref="AA5:AA6"/>
    <mergeCell ref="C2:N2"/>
    <mergeCell ref="S5:S6"/>
    <mergeCell ref="T5:T6"/>
    <mergeCell ref="U5:U6"/>
    <mergeCell ref="V5:V6"/>
    <mergeCell ref="W5:W6"/>
    <mergeCell ref="X5:X6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7" r:id="rId1"/>
  <colBreaks count="1" manualBreakCount="1">
    <brk id="14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F2">
      <selection activeCell="S19" sqref="S19"/>
    </sheetView>
  </sheetViews>
  <sheetFormatPr defaultColWidth="9.00390625" defaultRowHeight="15.75"/>
  <cols>
    <col min="1" max="1" width="3.875" style="1" customWidth="1"/>
    <col min="2" max="2" width="26.875" style="1" customWidth="1"/>
    <col min="3" max="3" width="7.50390625" style="1" customWidth="1"/>
    <col min="4" max="4" width="7.375" style="1" customWidth="1"/>
    <col min="5" max="5" width="6.375" style="1" customWidth="1"/>
    <col min="6" max="6" width="7.25390625" style="1" customWidth="1"/>
    <col min="7" max="7" width="6.25390625" style="1" customWidth="1"/>
    <col min="8" max="8" width="7.625" style="1" customWidth="1"/>
    <col min="9" max="9" width="6.625" style="1" customWidth="1"/>
    <col min="10" max="10" width="7.25390625" style="1" customWidth="1"/>
    <col min="11" max="11" width="6.125" style="1" customWidth="1"/>
    <col min="12" max="12" width="7.75390625" style="1" customWidth="1"/>
    <col min="13" max="13" width="6.625" style="1" customWidth="1"/>
    <col min="14" max="14" width="7.875" style="1" customWidth="1"/>
    <col min="15" max="15" width="7.00390625" style="1" customWidth="1"/>
    <col min="16" max="16" width="7.625" style="1" customWidth="1"/>
    <col min="17" max="17" width="6.875" style="1" customWidth="1"/>
    <col min="18" max="18" width="8.00390625" style="1" customWidth="1"/>
    <col min="19" max="19" width="6.50390625" style="1" customWidth="1"/>
    <col min="20" max="20" width="7.625" style="1" customWidth="1"/>
    <col min="21" max="21" width="7.25390625" style="1" customWidth="1"/>
    <col min="22" max="22" width="7.375" style="1" customWidth="1"/>
    <col min="23" max="23" width="7.125" style="1" customWidth="1"/>
    <col min="24" max="24" width="7.375" style="1" customWidth="1"/>
    <col min="25" max="25" width="7.25390625" style="1" customWidth="1"/>
    <col min="26" max="26" width="7.125" style="1" customWidth="1"/>
    <col min="27" max="27" width="6.50390625" style="1" customWidth="1"/>
    <col min="28" max="28" width="7.50390625" style="1" customWidth="1"/>
    <col min="29" max="29" width="8.875" style="1" customWidth="1"/>
    <col min="30" max="16384" width="9.00390625" style="1" customWidth="1"/>
  </cols>
  <sheetData>
    <row r="1" spans="16:29" ht="12.75">
      <c r="P1" s="45" t="s">
        <v>30</v>
      </c>
      <c r="AC1" s="8" t="s">
        <v>31</v>
      </c>
    </row>
    <row r="3" spans="2:25" ht="18.75">
      <c r="B3" s="13"/>
      <c r="C3" s="57" t="s">
        <v>32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3"/>
      <c r="O3" s="3"/>
      <c r="P3" s="3"/>
      <c r="Q3" s="3"/>
      <c r="R3" s="3"/>
      <c r="S3" s="13"/>
      <c r="T3" s="13"/>
      <c r="U3" s="13"/>
      <c r="V3" s="13"/>
      <c r="W3" s="13"/>
      <c r="X3" s="13"/>
      <c r="Y3" s="13"/>
    </row>
    <row r="4" spans="10:11" ht="15.75">
      <c r="J4" s="14"/>
      <c r="K4" s="14"/>
    </row>
    <row r="5" spans="1:29" ht="15.75" customHeight="1">
      <c r="A5" s="66" t="s">
        <v>1</v>
      </c>
      <c r="B5" s="69" t="s">
        <v>47</v>
      </c>
      <c r="C5" s="72" t="s">
        <v>33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33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ht="78.75" customHeight="1">
      <c r="A6" s="67"/>
      <c r="B6" s="70"/>
      <c r="C6" s="76" t="s">
        <v>34</v>
      </c>
      <c r="D6" s="77"/>
      <c r="E6" s="63" t="s">
        <v>2</v>
      </c>
      <c r="F6" s="64"/>
      <c r="G6" s="64"/>
      <c r="H6" s="65"/>
      <c r="I6" s="63" t="s">
        <v>3</v>
      </c>
      <c r="J6" s="64"/>
      <c r="K6" s="64"/>
      <c r="L6" s="65"/>
      <c r="M6" s="63" t="s">
        <v>4</v>
      </c>
      <c r="N6" s="64"/>
      <c r="O6" s="64"/>
      <c r="P6" s="65"/>
      <c r="Q6" s="62" t="s">
        <v>5</v>
      </c>
      <c r="R6" s="62"/>
      <c r="S6" s="62"/>
      <c r="T6" s="62"/>
      <c r="U6" s="55" t="s">
        <v>6</v>
      </c>
      <c r="V6" s="55"/>
      <c r="W6" s="55" t="s">
        <v>7</v>
      </c>
      <c r="X6" s="55"/>
      <c r="Y6" s="62" t="s">
        <v>8</v>
      </c>
      <c r="Z6" s="62"/>
      <c r="AA6" s="62" t="s">
        <v>9</v>
      </c>
      <c r="AB6" s="62"/>
      <c r="AC6" s="38" t="s">
        <v>35</v>
      </c>
    </row>
    <row r="7" spans="1:29" ht="12.75" customHeight="1">
      <c r="A7" s="67"/>
      <c r="B7" s="70"/>
      <c r="C7" s="78"/>
      <c r="D7" s="79"/>
      <c r="E7" s="55" t="s">
        <v>42</v>
      </c>
      <c r="F7" s="55"/>
      <c r="G7" s="55" t="s">
        <v>43</v>
      </c>
      <c r="H7" s="55"/>
      <c r="I7" s="55" t="s">
        <v>42</v>
      </c>
      <c r="J7" s="55"/>
      <c r="K7" s="55" t="s">
        <v>43</v>
      </c>
      <c r="L7" s="55"/>
      <c r="M7" s="55" t="s">
        <v>42</v>
      </c>
      <c r="N7" s="55"/>
      <c r="O7" s="55" t="s">
        <v>43</v>
      </c>
      <c r="P7" s="55"/>
      <c r="Q7" s="55" t="s">
        <v>42</v>
      </c>
      <c r="R7" s="55"/>
      <c r="S7" s="55" t="s">
        <v>43</v>
      </c>
      <c r="T7" s="55"/>
      <c r="U7" s="55" t="s">
        <v>42</v>
      </c>
      <c r="V7" s="55" t="s">
        <v>43</v>
      </c>
      <c r="W7" s="55" t="s">
        <v>42</v>
      </c>
      <c r="X7" s="55" t="s">
        <v>43</v>
      </c>
      <c r="Y7" s="55" t="s">
        <v>42</v>
      </c>
      <c r="Z7" s="55" t="s">
        <v>43</v>
      </c>
      <c r="AA7" s="55" t="s">
        <v>42</v>
      </c>
      <c r="AB7" s="55" t="s">
        <v>43</v>
      </c>
      <c r="AC7" s="56" t="s">
        <v>10</v>
      </c>
    </row>
    <row r="8" spans="1:29" ht="39.75" customHeight="1">
      <c r="A8" s="68"/>
      <c r="B8" s="71"/>
      <c r="C8" s="10" t="s">
        <v>42</v>
      </c>
      <c r="D8" s="10" t="s">
        <v>43</v>
      </c>
      <c r="E8" s="32" t="s">
        <v>11</v>
      </c>
      <c r="F8" s="6" t="s">
        <v>12</v>
      </c>
      <c r="G8" s="32" t="s">
        <v>11</v>
      </c>
      <c r="H8" s="6" t="s">
        <v>12</v>
      </c>
      <c r="I8" s="32" t="s">
        <v>11</v>
      </c>
      <c r="J8" s="6" t="s">
        <v>12</v>
      </c>
      <c r="K8" s="32" t="s">
        <v>11</v>
      </c>
      <c r="L8" s="6" t="s">
        <v>12</v>
      </c>
      <c r="M8" s="32" t="s">
        <v>11</v>
      </c>
      <c r="N8" s="6" t="s">
        <v>12</v>
      </c>
      <c r="O8" s="32" t="s">
        <v>11</v>
      </c>
      <c r="P8" s="6" t="s">
        <v>12</v>
      </c>
      <c r="Q8" s="32" t="s">
        <v>11</v>
      </c>
      <c r="R8" s="6" t="s">
        <v>12</v>
      </c>
      <c r="S8" s="32" t="s">
        <v>11</v>
      </c>
      <c r="T8" s="6" t="s">
        <v>12</v>
      </c>
      <c r="U8" s="55"/>
      <c r="V8" s="55"/>
      <c r="W8" s="55"/>
      <c r="X8" s="55"/>
      <c r="Y8" s="55"/>
      <c r="Z8" s="55"/>
      <c r="AA8" s="55"/>
      <c r="AB8" s="55"/>
      <c r="AC8" s="56"/>
    </row>
    <row r="9" spans="1:29" ht="13.5" thickBot="1">
      <c r="A9" s="4" t="s">
        <v>13</v>
      </c>
      <c r="B9" s="4" t="s">
        <v>14</v>
      </c>
      <c r="C9" s="39">
        <v>1</v>
      </c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9">
        <v>7</v>
      </c>
      <c r="J9" s="39">
        <v>8</v>
      </c>
      <c r="K9" s="39">
        <v>9</v>
      </c>
      <c r="L9" s="39">
        <v>10</v>
      </c>
      <c r="M9" s="39">
        <v>11</v>
      </c>
      <c r="N9" s="39">
        <v>12</v>
      </c>
      <c r="O9" s="39">
        <v>13</v>
      </c>
      <c r="P9" s="39">
        <v>14</v>
      </c>
      <c r="Q9" s="39">
        <v>15</v>
      </c>
      <c r="R9" s="39">
        <v>16</v>
      </c>
      <c r="S9" s="39">
        <v>17</v>
      </c>
      <c r="T9" s="39">
        <v>18</v>
      </c>
      <c r="U9" s="39">
        <v>19</v>
      </c>
      <c r="V9" s="39">
        <v>20</v>
      </c>
      <c r="W9" s="39">
        <v>21</v>
      </c>
      <c r="X9" s="39">
        <v>22</v>
      </c>
      <c r="Y9" s="39">
        <v>23</v>
      </c>
      <c r="Z9" s="39">
        <v>24</v>
      </c>
      <c r="AA9" s="39">
        <v>25</v>
      </c>
      <c r="AB9" s="39">
        <v>26</v>
      </c>
      <c r="AC9" s="40">
        <v>27</v>
      </c>
    </row>
    <row r="10" spans="1:29" ht="12.75">
      <c r="A10" s="31">
        <v>1</v>
      </c>
      <c r="B10" s="9" t="s">
        <v>17</v>
      </c>
      <c r="C10" s="12">
        <v>5</v>
      </c>
      <c r="D10" s="18">
        <v>5</v>
      </c>
      <c r="E10" s="20">
        <f>'табл 1'!C8/'табл 2'!C10/5.5</f>
        <v>10.945454545454545</v>
      </c>
      <c r="F10" s="20">
        <f>'табл 1'!D8/'табл 2'!D10/5.5</f>
        <v>4.763636363636364</v>
      </c>
      <c r="G10" s="20">
        <f>'табл 1'!E8/'табл 2'!C10/5.5</f>
        <v>14.909090909090908</v>
      </c>
      <c r="H10" s="20">
        <f>'табл 1'!F8/'табл 2'!D10/5.5</f>
        <v>3.527272727272727</v>
      </c>
      <c r="I10" s="20">
        <f>'табл 1'!G8/'табл 2'!D10/5.5</f>
        <v>2</v>
      </c>
      <c r="J10" s="20">
        <f>'табл 1'!H8/'табл 2'!C10/5.5</f>
        <v>1.4545454545454546</v>
      </c>
      <c r="K10" s="20">
        <f>'табл 1'!I8/'табл 2'!D10/5.5</f>
        <v>1.3818181818181818</v>
      </c>
      <c r="L10" s="20">
        <f>'табл 1'!J8/'табл 2'!D10/5.5</f>
        <v>1.1636363636363638</v>
      </c>
      <c r="M10" s="20">
        <f>'табл 1'!K8/'табл 2'!D10/5.5</f>
        <v>27.127272727272725</v>
      </c>
      <c r="N10" s="20">
        <f>'табл 1'!L8/'табл 2'!D10/5.5</f>
        <v>20.90909090909091</v>
      </c>
      <c r="O10" s="20">
        <f>'табл 1'!M8/'табл 2'!D10/5.5</f>
        <v>27.127272727272725</v>
      </c>
      <c r="P10" s="20">
        <f>'табл 1'!N8/'табл 2'!D10/5.5</f>
        <v>19.89090909090909</v>
      </c>
      <c r="Q10" s="20">
        <f>'табл 1'!O8/'табл 2'!D10/5.5</f>
        <v>16.581818181818182</v>
      </c>
      <c r="R10" s="20">
        <f>'табл 1'!P8/'табл 2'!D10/5.5</f>
        <v>16.472727272727273</v>
      </c>
      <c r="S10" s="21">
        <f>'табл 1'!Q8/'табл 2'!D10/5.5</f>
        <v>14</v>
      </c>
      <c r="T10" s="20">
        <f>'табл 1'!R8/'табл 2'!D10/5.5</f>
        <v>13.890909090909092</v>
      </c>
      <c r="U10" s="20">
        <f>'табл 1'!S8/'табл 2'!D10/5.5</f>
        <v>8.472727272727273</v>
      </c>
      <c r="V10" s="20">
        <f>'табл 1'!T8/'табл 2'!D10/5.5</f>
        <v>0</v>
      </c>
      <c r="W10" s="20">
        <f>'табл 1'!U8/'табл 2'!D10/5.5</f>
        <v>0.10909090909090909</v>
      </c>
      <c r="X10" s="20">
        <f>'табл 1'!V8/'табл 2'!D10/5.5</f>
        <v>0</v>
      </c>
      <c r="Y10" s="20">
        <f>'табл 1'!W8/'табл 2'!D10/5.5</f>
        <v>0</v>
      </c>
      <c r="Z10" s="20">
        <f>'табл 1'!X8/'табл 2'!D10/5.5</f>
        <v>0</v>
      </c>
      <c r="AA10" s="20">
        <f>'табл 1'!Y8/'табл 2'!D10/5.5</f>
        <v>65.23636363636363</v>
      </c>
      <c r="AB10" s="20">
        <f>'табл 1'!Z8/'табл 2'!D10/5.5</f>
        <v>57.41818181818182</v>
      </c>
      <c r="AC10" s="23">
        <f>AB10/AA10*100-100</f>
        <v>-11.984392419175009</v>
      </c>
    </row>
    <row r="11" spans="1:29" ht="13.5" customHeight="1">
      <c r="A11" s="31">
        <v>2</v>
      </c>
      <c r="B11" s="9" t="s">
        <v>18</v>
      </c>
      <c r="C11" s="11">
        <v>3</v>
      </c>
      <c r="D11" s="18">
        <v>3</v>
      </c>
      <c r="E11" s="20">
        <f>'табл 1'!C9/'табл 2'!C11/5.5</f>
        <v>6.848484848484848</v>
      </c>
      <c r="F11" s="20">
        <f>'табл 1'!D9/'табл 2'!D11/5.5</f>
        <v>3.333333333333333</v>
      </c>
      <c r="G11" s="20">
        <f>'табл 1'!E9/'табл 2'!C11/5.5</f>
        <v>7.2727272727272725</v>
      </c>
      <c r="H11" s="20">
        <f>'табл 1'!F9/'табл 2'!D11/5.5</f>
        <v>3.2121212121212124</v>
      </c>
      <c r="I11" s="20">
        <f>'табл 1'!G9/'табл 2'!D11/5.5</f>
        <v>1.4545454545454546</v>
      </c>
      <c r="J11" s="20">
        <f>'табл 1'!H9/'табл 2'!C11/5.5</f>
        <v>1.2121212121212122</v>
      </c>
      <c r="K11" s="20">
        <f>'табл 1'!I9/'табл 2'!D11/5.5</f>
        <v>1.878787878787879</v>
      </c>
      <c r="L11" s="20">
        <f>'табл 1'!J9/'табл 2'!D11/5.5</f>
        <v>0.9696969696969696</v>
      </c>
      <c r="M11" s="20">
        <f>'табл 1'!K9/'табл 2'!D11/5.5</f>
        <v>27.151515151515152</v>
      </c>
      <c r="N11" s="20">
        <f>'табл 1'!L9/'табл 2'!D11/5.5</f>
        <v>13.93939393939394</v>
      </c>
      <c r="O11" s="20">
        <f>'табл 1'!M9/'табл 2'!D11/5.5</f>
        <v>18.242424242424242</v>
      </c>
      <c r="P11" s="20">
        <f>'табл 1'!N9/'табл 2'!D11/5.5</f>
        <v>13.212121212121213</v>
      </c>
      <c r="Q11" s="20">
        <f>'табл 1'!O9/'табл 2'!D11/5.5</f>
        <v>23.151515151515152</v>
      </c>
      <c r="R11" s="20">
        <f>'табл 1'!P9/'табл 2'!D11/5.5</f>
        <v>22.484848484848484</v>
      </c>
      <c r="S11" s="21">
        <f>'табл 1'!Q9/'табл 2'!D11/5.5</f>
        <v>22.06060606060606</v>
      </c>
      <c r="T11" s="20">
        <f>'табл 1'!R9/'табл 2'!D11/5.5</f>
        <v>21.454545454545453</v>
      </c>
      <c r="U11" s="20">
        <f>'табл 1'!S9/'табл 2'!D11/5.5</f>
        <v>3.6363636363636362</v>
      </c>
      <c r="V11" s="20">
        <f>'табл 1'!T9/'табл 2'!D11/5.5</f>
        <v>0</v>
      </c>
      <c r="W11" s="20">
        <f>'табл 1'!U9/'табл 2'!D11/5.5</f>
        <v>0.0606060606060606</v>
      </c>
      <c r="X11" s="20">
        <f>'табл 1'!V9/'табл 2'!D11/5.5</f>
        <v>0.0606060606060606</v>
      </c>
      <c r="Y11" s="20">
        <f>'табл 1'!W9/'табл 2'!D11/5.5</f>
        <v>0</v>
      </c>
      <c r="Z11" s="20">
        <f>'табл 1'!X9/'табл 2'!D11/5.5</f>
        <v>0</v>
      </c>
      <c r="AA11" s="20">
        <f>'табл 1'!Y9/'табл 2'!D11/5.5</f>
        <v>62.303030303030305</v>
      </c>
      <c r="AB11" s="20">
        <f>'табл 1'!Z9/'табл 2'!D11/5.5</f>
        <v>49.51515151515151</v>
      </c>
      <c r="AC11" s="23">
        <f aca="true" t="shared" si="0" ref="AC11:AC23">AB11/AA11*100-100</f>
        <v>-20.525291828793797</v>
      </c>
    </row>
    <row r="12" spans="1:29" ht="12.75">
      <c r="A12" s="31">
        <v>3</v>
      </c>
      <c r="B12" s="9" t="s">
        <v>19</v>
      </c>
      <c r="C12" s="11">
        <v>7</v>
      </c>
      <c r="D12" s="18">
        <v>7</v>
      </c>
      <c r="E12" s="20">
        <f>'табл 1'!C10/'табл 2'!C12/5.5</f>
        <v>8.545454545454545</v>
      </c>
      <c r="F12" s="20">
        <f>'табл 1'!D10/'табл 2'!D12/5.5</f>
        <v>3.428571428571429</v>
      </c>
      <c r="G12" s="20">
        <f>'табл 1'!E10/'табл 2'!C12/5.5</f>
        <v>12.337662337662339</v>
      </c>
      <c r="H12" s="20">
        <f>'табл 1'!F10/'табл 2'!D12/5.5</f>
        <v>3.272727272727273</v>
      </c>
      <c r="I12" s="20">
        <f>'табл 1'!G10/'табл 2'!D12/5.5</f>
        <v>2.155844155844156</v>
      </c>
      <c r="J12" s="20">
        <f>'табл 1'!H10/'табл 2'!C12/5.5</f>
        <v>1.4805194805194803</v>
      </c>
      <c r="K12" s="20">
        <f>'табл 1'!I10/'табл 2'!D12/5.5</f>
        <v>2.1818181818181817</v>
      </c>
      <c r="L12" s="20">
        <f>'табл 1'!J10/'табл 2'!D12/5.5</f>
        <v>1.3506493506493507</v>
      </c>
      <c r="M12" s="20">
        <f>'табл 1'!K10/'табл 2'!D12/5.5</f>
        <v>36.51948051948052</v>
      </c>
      <c r="N12" s="20">
        <f>'табл 1'!L10/'табл 2'!D12/5.5</f>
        <v>30.727272727272727</v>
      </c>
      <c r="O12" s="20">
        <f>'табл 1'!M10/'табл 2'!D12/5.5</f>
        <v>30.181818181818183</v>
      </c>
      <c r="P12" s="20">
        <f>'табл 1'!N10/'табл 2'!D12/5.5</f>
        <v>22.49350649350649</v>
      </c>
      <c r="Q12" s="20">
        <f>'табл 1'!O10/'табл 2'!D12/5.5</f>
        <v>19.662337662337663</v>
      </c>
      <c r="R12" s="20">
        <f>'табл 1'!P10/'табл 2'!D12/5.5</f>
        <v>19.584415584415584</v>
      </c>
      <c r="S12" s="21">
        <f>'табл 1'!Q10/'табл 2'!D12/5.5</f>
        <v>16.233766233766236</v>
      </c>
      <c r="T12" s="20">
        <f>'табл 1'!R10/'табл 2'!D12/5.5</f>
        <v>15.974025974025976</v>
      </c>
      <c r="U12" s="20">
        <f>'табл 1'!S10/'табл 2'!D12/5.5</f>
        <v>3.844155844155844</v>
      </c>
      <c r="V12" s="20">
        <f>'табл 1'!T10/'табл 2'!D12/5.5</f>
        <v>0</v>
      </c>
      <c r="W12" s="20">
        <f>'табл 1'!U10/'табл 2'!D12/5.5</f>
        <v>0.051948051948051945</v>
      </c>
      <c r="X12" s="20">
        <f>'табл 1'!V10/'табл 2'!D12/5.5</f>
        <v>0.15584415584415584</v>
      </c>
      <c r="Y12" s="20">
        <f>'табл 1'!W10/'табл 2'!D12/5.5</f>
        <v>0</v>
      </c>
      <c r="Z12" s="20">
        <f>'табл 1'!X10/'табл 2'!D12/5.5</f>
        <v>0</v>
      </c>
      <c r="AA12" s="20">
        <f>'табл 1'!Y10/'табл 2'!D12/5.5</f>
        <v>70.77922077922078</v>
      </c>
      <c r="AB12" s="20">
        <f>'табл 1'!Z10/'табл 2'!D12/5.5</f>
        <v>61.09090909090909</v>
      </c>
      <c r="AC12" s="23">
        <f t="shared" si="0"/>
        <v>-13.688073394495405</v>
      </c>
    </row>
    <row r="13" spans="1:29" s="86" customFormat="1" ht="12.75">
      <c r="A13" s="81">
        <v>4</v>
      </c>
      <c r="B13" s="82" t="s">
        <v>20</v>
      </c>
      <c r="C13" s="83">
        <v>3</v>
      </c>
      <c r="D13" s="84">
        <v>3</v>
      </c>
      <c r="E13" s="85">
        <f>'табл 1'!C11/'табл 2'!C13/5.5</f>
        <v>6.181818181818182</v>
      </c>
      <c r="F13" s="85">
        <f>'табл 1'!D11/'табл 2'!D13/5.5</f>
        <v>2.909090909090909</v>
      </c>
      <c r="G13" s="85">
        <f>'табл 1'!E11/'табл 2'!C13/5.5</f>
        <v>8</v>
      </c>
      <c r="H13" s="85">
        <f>'табл 1'!F11/'табл 2'!D13/5.5</f>
        <v>2.3636363636363638</v>
      </c>
      <c r="I13" s="85">
        <f>'табл 1'!G11/'табл 2'!D13/5.5</f>
        <v>2.3030303030303028</v>
      </c>
      <c r="J13" s="85">
        <f>'табл 1'!H11/'табл 2'!C13/5.5</f>
        <v>2.121212121212121</v>
      </c>
      <c r="K13" s="85">
        <f>'табл 1'!I11/'табл 2'!D13/5.5</f>
        <v>2.484848484848485</v>
      </c>
      <c r="L13" s="85">
        <f>'табл 1'!J11/'табл 2'!D13/5.5</f>
        <v>1.2727272727272727</v>
      </c>
      <c r="M13" s="85">
        <f>'табл 1'!K11/'табл 2'!D13/5.5</f>
        <v>21.757575757575758</v>
      </c>
      <c r="N13" s="85">
        <f>'табл 1'!L11/'табл 2'!D13/5.5</f>
        <v>17.93939393939394</v>
      </c>
      <c r="O13" s="85">
        <f>'табл 1'!M11/'табл 2'!D13/5.5</f>
        <v>15.272727272727273</v>
      </c>
      <c r="P13" s="85">
        <f>'табл 1'!N11/'табл 2'!D13/5.5</f>
        <v>10.242424242424242</v>
      </c>
      <c r="Q13" s="85">
        <f>'табл 1'!O11/'табл 2'!D13/5.5</f>
        <v>16.424242424242422</v>
      </c>
      <c r="R13" s="85">
        <f>'табл 1'!P11/'табл 2'!D13/5.5</f>
        <v>16.06060606060606</v>
      </c>
      <c r="S13" s="85">
        <f>'табл 1'!Q11/'табл 2'!D13/5.5</f>
        <v>12.484848484848486</v>
      </c>
      <c r="T13" s="85">
        <f>'табл 1'!R11/'табл 2'!D13/5.5</f>
        <v>12.181818181818182</v>
      </c>
      <c r="U13" s="85">
        <f>'табл 1'!S11/'табл 2'!D13/5.5</f>
        <v>8.727272727272727</v>
      </c>
      <c r="V13" s="85">
        <f>'табл 1'!T11/'табл 2'!D13/5.5</f>
        <v>0.0606060606060606</v>
      </c>
      <c r="W13" s="85">
        <f>'табл 1'!U11/'табл 2'!D13/5.5</f>
        <v>0.2424242424242424</v>
      </c>
      <c r="X13" s="85">
        <f>'табл 1'!V11/'табл 2'!D13/5.5</f>
        <v>0.1212121212121212</v>
      </c>
      <c r="Y13" s="85">
        <f>'табл 1'!W11/'табл 2'!D13/5.5</f>
        <v>0</v>
      </c>
      <c r="Z13" s="85">
        <f>'табл 1'!X11/'табл 2'!D13/5.5</f>
        <v>0</v>
      </c>
      <c r="AA13" s="85">
        <f>'табл 1'!Y11/'табл 2'!D13/5.5</f>
        <v>55.63636363636363</v>
      </c>
      <c r="AB13" s="85">
        <f>'табл 1'!Z11/'табл 2'!D13/5.5</f>
        <v>38.42424242424243</v>
      </c>
      <c r="AC13" s="91">
        <f t="shared" si="0"/>
        <v>-30.936819172113275</v>
      </c>
    </row>
    <row r="14" spans="1:29" s="86" customFormat="1" ht="12.75">
      <c r="A14" s="81">
        <v>5</v>
      </c>
      <c r="B14" s="87" t="s">
        <v>21</v>
      </c>
      <c r="C14" s="88">
        <v>6</v>
      </c>
      <c r="D14" s="89">
        <v>6</v>
      </c>
      <c r="E14" s="90">
        <f>'табл 1'!C12/'табл 2'!C14/5.5</f>
        <v>7.7272727272727275</v>
      </c>
      <c r="F14" s="90">
        <f>'табл 1'!D12/'табл 2'!D14/5.5</f>
        <v>3.9393939393939394</v>
      </c>
      <c r="G14" s="90">
        <f>'табл 1'!E12/'табл 2'!C14/5.5</f>
        <v>8.545454545454545</v>
      </c>
      <c r="H14" s="90">
        <f>'табл 1'!F12/'табл 2'!D14/5.5</f>
        <v>4.212121212121212</v>
      </c>
      <c r="I14" s="90">
        <f>'табл 1'!G12/'табл 2'!D14/5.5</f>
        <v>2.9393939393939394</v>
      </c>
      <c r="J14" s="90">
        <f>'табл 1'!H12/'табл 2'!C14/5.5</f>
        <v>2.7575757575757573</v>
      </c>
      <c r="K14" s="90">
        <f>'табл 1'!I12/'табл 2'!D14/5.5</f>
        <v>2.3333333333333335</v>
      </c>
      <c r="L14" s="90">
        <f>'табл 1'!J12/'табл 2'!D14/5.5</f>
        <v>1.5454545454545454</v>
      </c>
      <c r="M14" s="90">
        <f>'табл 1'!K12/'табл 2'!D14/5.5</f>
        <v>29.12121212121212</v>
      </c>
      <c r="N14" s="90">
        <f>'табл 1'!L12/'табл 2'!D14/5.5</f>
        <v>24.181818181818183</v>
      </c>
      <c r="O14" s="90">
        <f>'табл 1'!M12/'табл 2'!D14/5.5</f>
        <v>32.06060606060606</v>
      </c>
      <c r="P14" s="90">
        <f>'табл 1'!N12/'табл 2'!D14/5.5</f>
        <v>21.424242424242422</v>
      </c>
      <c r="Q14" s="90">
        <f>'табл 1'!O12/'табл 2'!D14/5.5</f>
        <v>15.181818181818182</v>
      </c>
      <c r="R14" s="90">
        <f>'табл 1'!P12/'табл 2'!D14/5.5</f>
        <v>15.121212121212123</v>
      </c>
      <c r="S14" s="90">
        <f>'табл 1'!Q12/'табл 2'!D14/5.5</f>
        <v>12.484848484848486</v>
      </c>
      <c r="T14" s="90">
        <f>'табл 1'!R12/'табл 2'!D14/5.5</f>
        <v>12.424242424242424</v>
      </c>
      <c r="U14" s="90">
        <f>'табл 1'!S12/'табл 2'!D14/5.5</f>
        <v>0.7272727272727273</v>
      </c>
      <c r="V14" s="90">
        <f>'табл 1'!T12/'табл 2'!D14/5.5</f>
        <v>0</v>
      </c>
      <c r="W14" s="90">
        <f>'табл 1'!U12/'табл 2'!D14/5.5</f>
        <v>0</v>
      </c>
      <c r="X14" s="90">
        <f>'табл 1'!V12/'табл 2'!D14/5.5</f>
        <v>0.21212121212121213</v>
      </c>
      <c r="Y14" s="90">
        <f>'табл 1'!W12/'табл 2'!D14/5.5</f>
        <v>0</v>
      </c>
      <c r="Z14" s="90">
        <f>'табл 1'!X12/'табл 2'!D14/5.5</f>
        <v>0</v>
      </c>
      <c r="AA14" s="90">
        <f>'табл 1'!Y12/'табл 2'!D14/5.5</f>
        <v>55.696969696969695</v>
      </c>
      <c r="AB14" s="90">
        <f>'табл 1'!Z12/'табл 2'!D14/5.5</f>
        <v>55.63636363636363</v>
      </c>
      <c r="AC14" s="23">
        <f t="shared" si="0"/>
        <v>-0.10881392818281199</v>
      </c>
    </row>
    <row r="15" spans="1:29" s="86" customFormat="1" ht="12.75">
      <c r="A15" s="81">
        <v>6</v>
      </c>
      <c r="B15" s="87" t="s">
        <v>22</v>
      </c>
      <c r="C15" s="88">
        <v>3</v>
      </c>
      <c r="D15" s="89">
        <v>3</v>
      </c>
      <c r="E15" s="90">
        <f>'табл 1'!C13/'табл 2'!C15/5.5</f>
        <v>8.181818181818182</v>
      </c>
      <c r="F15" s="90">
        <f>'табл 1'!D13/'табл 2'!D15/5.5</f>
        <v>3.696969696969697</v>
      </c>
      <c r="G15" s="90">
        <f>'табл 1'!E13/'табл 2'!C15/5.5</f>
        <v>8.545454545454545</v>
      </c>
      <c r="H15" s="90">
        <f>'табл 1'!F13/'табл 2'!D15/5.5</f>
        <v>2.9696969696969693</v>
      </c>
      <c r="I15" s="90">
        <f>'табл 1'!G13/'табл 2'!D15/5.5</f>
        <v>2.4242424242424243</v>
      </c>
      <c r="J15" s="90">
        <f>'табл 1'!H13/'табл 2'!C15/5.5</f>
        <v>1.9393939393939392</v>
      </c>
      <c r="K15" s="90">
        <f>'табл 1'!I13/'табл 2'!D15/5.5</f>
        <v>2.5454545454545454</v>
      </c>
      <c r="L15" s="90">
        <f>'табл 1'!J13/'табл 2'!D15/5.5</f>
        <v>2.0606060606060606</v>
      </c>
      <c r="M15" s="90">
        <f>'табл 1'!K13/'табл 2'!D15/5.5</f>
        <v>20.363636363636363</v>
      </c>
      <c r="N15" s="90">
        <f>'табл 1'!L13/'табл 2'!D15/5.5</f>
        <v>17.87878787878788</v>
      </c>
      <c r="O15" s="90">
        <f>'табл 1'!M13/'табл 2'!D15/5.5</f>
        <v>14.84848484848485</v>
      </c>
      <c r="P15" s="90">
        <f>'табл 1'!N13/'табл 2'!D15/5.5</f>
        <v>11.93939393939394</v>
      </c>
      <c r="Q15" s="90">
        <f>'табл 1'!O13/'табл 2'!D15/5.5</f>
        <v>22.424242424242422</v>
      </c>
      <c r="R15" s="90">
        <f>'табл 1'!P13/'табл 2'!D15/5.5</f>
        <v>22.12121212121212</v>
      </c>
      <c r="S15" s="90">
        <f>'табл 1'!Q13/'табл 2'!D15/5.5</f>
        <v>16.727272727272727</v>
      </c>
      <c r="T15" s="90">
        <f>'табл 1'!R13/'табл 2'!D15/5.5</f>
        <v>16.545454545454547</v>
      </c>
      <c r="U15" s="90">
        <f>'табл 1'!S13/'табл 2'!D15/5.5</f>
        <v>7.393939393939394</v>
      </c>
      <c r="V15" s="90">
        <f>'табл 1'!T13/'табл 2'!D15/5.5</f>
        <v>0</v>
      </c>
      <c r="W15" s="90">
        <f>'табл 1'!U13/'табл 2'!D15/5.5</f>
        <v>0.18181818181818182</v>
      </c>
      <c r="X15" s="90">
        <f>'табл 1'!V13/'табл 2'!D15/5.5</f>
        <v>0.30303030303030304</v>
      </c>
      <c r="Y15" s="90">
        <f>'табл 1'!W13/'табл 2'!D15/5.5</f>
        <v>0</v>
      </c>
      <c r="Z15" s="90">
        <f>'табл 1'!X13/'табл 2'!D15/5.5</f>
        <v>0</v>
      </c>
      <c r="AA15" s="90">
        <f>'табл 1'!Y13/'табл 2'!D15/5.5</f>
        <v>60.96969696969697</v>
      </c>
      <c r="AB15" s="90">
        <f>'табл 1'!Z13/'табл 2'!D15/5.5</f>
        <v>42.96969696969697</v>
      </c>
      <c r="AC15" s="23">
        <f t="shared" si="0"/>
        <v>-29.52286282306163</v>
      </c>
    </row>
    <row r="16" spans="1:29" s="86" customFormat="1" ht="12.75">
      <c r="A16" s="81">
        <v>7</v>
      </c>
      <c r="B16" s="87" t="s">
        <v>23</v>
      </c>
      <c r="C16" s="88">
        <v>18</v>
      </c>
      <c r="D16" s="89">
        <v>18</v>
      </c>
      <c r="E16" s="90">
        <f>'табл 1'!C14/'табл 2'!C16/5.5</f>
        <v>8.707070707070706</v>
      </c>
      <c r="F16" s="90">
        <f>'табл 1'!D14/'табл 2'!D16/5.5</f>
        <v>3.3535353535353534</v>
      </c>
      <c r="G16" s="90">
        <f>'табл 1'!E14/'табл 2'!C16/5.5</f>
        <v>7.08080808080808</v>
      </c>
      <c r="H16" s="90">
        <f>'табл 1'!F14/'табл 2'!D16/5.5</f>
        <v>2.5656565656565657</v>
      </c>
      <c r="I16" s="90">
        <f>'табл 1'!G14/'табл 2'!D16/5.5</f>
        <v>1.5252525252525253</v>
      </c>
      <c r="J16" s="90">
        <f>'табл 1'!H14/'табл 2'!C16/5.5</f>
        <v>1.0909090909090908</v>
      </c>
      <c r="K16" s="90">
        <f>'табл 1'!I14/'табл 2'!D16/5.5</f>
        <v>2.313131313131313</v>
      </c>
      <c r="L16" s="90">
        <f>'табл 1'!J14/'табл 2'!D16/5.5</f>
        <v>1.202020202020202</v>
      </c>
      <c r="M16" s="90">
        <f>'табл 1'!K14/'табл 2'!D16/5.5</f>
        <v>31.232323232323232</v>
      </c>
      <c r="N16" s="90">
        <f>'табл 1'!L14/'табл 2'!D16/5.5</f>
        <v>17.616161616161616</v>
      </c>
      <c r="O16" s="90">
        <f>'табл 1'!M14/'табл 2'!D16/5.5</f>
        <v>24.272727272727273</v>
      </c>
      <c r="P16" s="90">
        <f>'табл 1'!N14/'табл 2'!D16/5.5</f>
        <v>13.797979797979798</v>
      </c>
      <c r="Q16" s="90">
        <f>'табл 1'!O14/'табл 2'!D16/5.5</f>
        <v>9.93939393939394</v>
      </c>
      <c r="R16" s="90">
        <f>'табл 1'!P14/'табл 2'!D16/5.5</f>
        <v>9.808080808080808</v>
      </c>
      <c r="S16" s="90">
        <f>'табл 1'!Q14/'табл 2'!D16/5.5</f>
        <v>10.808080808080808</v>
      </c>
      <c r="T16" s="90">
        <f>'табл 1'!R14/'табл 2'!D16/5.5</f>
        <v>10.686868686868687</v>
      </c>
      <c r="U16" s="90">
        <f>'табл 1'!S14/'табл 2'!D16/5.5</f>
        <v>1.0404040404040404</v>
      </c>
      <c r="V16" s="90">
        <f>'табл 1'!T14/'табл 2'!D16/5.5</f>
        <v>0</v>
      </c>
      <c r="W16" s="90">
        <f>'табл 1'!U14/'табл 2'!D16/5.5</f>
        <v>0.3434343434343434</v>
      </c>
      <c r="X16" s="90">
        <f>'табл 1'!V14/'табл 2'!D16/5.5</f>
        <v>0.1616161616161616</v>
      </c>
      <c r="Y16" s="90">
        <f>'табл 1'!W14/'табл 2'!D16/5.5</f>
        <v>0</v>
      </c>
      <c r="Z16" s="90">
        <f>'табл 1'!X14/'табл 2'!D16/5.5</f>
        <v>0</v>
      </c>
      <c r="AA16" s="90">
        <f>'табл 1'!Y14/'табл 2'!D16/5.5</f>
        <v>52.78787878787878</v>
      </c>
      <c r="AB16" s="90">
        <f>'табл 1'!Z14/'табл 2'!D16/5.5</f>
        <v>44.63636363636363</v>
      </c>
      <c r="AC16" s="23">
        <f t="shared" si="0"/>
        <v>-15.442020665901254</v>
      </c>
    </row>
    <row r="17" spans="1:29" s="86" customFormat="1" ht="12.75">
      <c r="A17" s="81">
        <v>8</v>
      </c>
      <c r="B17" s="87" t="s">
        <v>24</v>
      </c>
      <c r="C17" s="88">
        <v>4</v>
      </c>
      <c r="D17" s="89">
        <v>4</v>
      </c>
      <c r="E17" s="90">
        <f>'табл 1'!C15/'табл 2'!C17/5.5</f>
        <v>5.909090909090909</v>
      </c>
      <c r="F17" s="90">
        <f>'табл 1'!D15/'табл 2'!D17/5.5</f>
        <v>2.3181818181818183</v>
      </c>
      <c r="G17" s="90">
        <f>'табл 1'!E15/'табл 2'!C17/5.5</f>
        <v>9.5</v>
      </c>
      <c r="H17" s="90">
        <f>'табл 1'!F15/'табл 2'!D17/5.5</f>
        <v>2.9545454545454546</v>
      </c>
      <c r="I17" s="90">
        <f>'табл 1'!G15/'табл 2'!D17/5.5</f>
        <v>1.0454545454545454</v>
      </c>
      <c r="J17" s="90">
        <f>'табл 1'!H15/'табл 2'!C17/5.5</f>
        <v>0.8181818181818182</v>
      </c>
      <c r="K17" s="90">
        <f>'табл 1'!I15/'табл 2'!D17/5.5</f>
        <v>1.0454545454545454</v>
      </c>
      <c r="L17" s="90">
        <f>'табл 1'!J15/'табл 2'!D17/5.5</f>
        <v>1</v>
      </c>
      <c r="M17" s="90">
        <f>'табл 1'!K15/'табл 2'!D17/5.5</f>
        <v>16.863636363636363</v>
      </c>
      <c r="N17" s="90">
        <f>'табл 1'!L15/'табл 2'!D17/5.5</f>
        <v>8.272727272727273</v>
      </c>
      <c r="O17" s="90">
        <f>'табл 1'!M15/'табл 2'!D17/5.5</f>
        <v>15.772727272727273</v>
      </c>
      <c r="P17" s="90">
        <f>'табл 1'!N15/'табл 2'!D17/5.5</f>
        <v>10</v>
      </c>
      <c r="Q17" s="90">
        <f>'табл 1'!O15/'табл 2'!D17/5.5</f>
        <v>13.772727272727273</v>
      </c>
      <c r="R17" s="90">
        <f>'табл 1'!P15/'табл 2'!D17/5.5</f>
        <v>13.772727272727273</v>
      </c>
      <c r="S17" s="90">
        <f>'табл 1'!Q15/'табл 2'!D17/5.5</f>
        <v>16.545454545454547</v>
      </c>
      <c r="T17" s="90">
        <f>'табл 1'!R15/'табл 2'!D17/5.5</f>
        <v>16.545454545454547</v>
      </c>
      <c r="U17" s="90">
        <f>'табл 1'!S15/'табл 2'!D17/5.5</f>
        <v>2</v>
      </c>
      <c r="V17" s="90">
        <f>'табл 1'!T15/'табл 2'!D17/5.5</f>
        <v>0</v>
      </c>
      <c r="W17" s="90">
        <f>'табл 1'!U15/'табл 2'!D17/5.5</f>
        <v>0.045454545454545456</v>
      </c>
      <c r="X17" s="90">
        <f>'табл 1'!V15/'табл 2'!D17/5.5</f>
        <v>0</v>
      </c>
      <c r="Y17" s="90">
        <f>'табл 1'!W15/'табл 2'!D17/5.5</f>
        <v>0</v>
      </c>
      <c r="Z17" s="90">
        <f>'табл 1'!X15/'табл 2'!D17/5.5</f>
        <v>0</v>
      </c>
      <c r="AA17" s="90">
        <f>'табл 1'!Y15/'табл 2'!D17/5.5</f>
        <v>39.63636363636363</v>
      </c>
      <c r="AB17" s="90">
        <f>'табл 1'!Z15/'табл 2'!D17/5.5</f>
        <v>42.86363636363637</v>
      </c>
      <c r="AC17" s="23">
        <f t="shared" si="0"/>
        <v>8.142201834862405</v>
      </c>
    </row>
    <row r="18" spans="1:29" s="86" customFormat="1" ht="12.75">
      <c r="A18" s="81">
        <v>9</v>
      </c>
      <c r="B18" s="87" t="s">
        <v>25</v>
      </c>
      <c r="C18" s="88">
        <v>4</v>
      </c>
      <c r="D18" s="89">
        <v>4</v>
      </c>
      <c r="E18" s="90">
        <f>'табл 1'!C16/'табл 2'!C18/5.5</f>
        <v>9.363636363636363</v>
      </c>
      <c r="F18" s="90">
        <f>'табл 1'!D16/'табл 2'!D18/5.5</f>
        <v>4.7272727272727275</v>
      </c>
      <c r="G18" s="90">
        <f>'табл 1'!E16/'табл 2'!C18/5.5</f>
        <v>13.227272727272727</v>
      </c>
      <c r="H18" s="90">
        <f>'табл 1'!F16/'табл 2'!D18/5.5</f>
        <v>6.909090909090909</v>
      </c>
      <c r="I18" s="90">
        <f>'табл 1'!G16/'табл 2'!D18/5.5</f>
        <v>1.1363636363636365</v>
      </c>
      <c r="J18" s="90">
        <f>'табл 1'!H16/'табл 2'!C18/5.5</f>
        <v>0.5454545454545454</v>
      </c>
      <c r="K18" s="90">
        <f>'табл 1'!I16/'табл 2'!D18/5.5</f>
        <v>0.9090909090909091</v>
      </c>
      <c r="L18" s="90">
        <f>'табл 1'!J16/'табл 2'!D18/5.5</f>
        <v>0.7272727272727273</v>
      </c>
      <c r="M18" s="90">
        <f>'табл 1'!K16/'табл 2'!D18/5.5</f>
        <v>30.59090909090909</v>
      </c>
      <c r="N18" s="90">
        <f>'табл 1'!L16/'табл 2'!D18/5.5</f>
        <v>24.227272727272727</v>
      </c>
      <c r="O18" s="90">
        <f>'табл 1'!M16/'табл 2'!D18/5.5</f>
        <v>29.772727272727273</v>
      </c>
      <c r="P18" s="90">
        <f>'табл 1'!N16/'табл 2'!D18/5.5</f>
        <v>22.59090909090909</v>
      </c>
      <c r="Q18" s="90">
        <f>'табл 1'!O16/'табл 2'!D18/5.5</f>
        <v>17.772727272727273</v>
      </c>
      <c r="R18" s="90">
        <f>'табл 1'!P16/'табл 2'!D18/5.5</f>
        <v>17.681818181818183</v>
      </c>
      <c r="S18" s="90">
        <f>'табл 1'!Q16/'табл 2'!D18/5.5</f>
        <v>16.363636363636363</v>
      </c>
      <c r="T18" s="90">
        <f>'табл 1'!R16/'табл 2'!D18/5.5</f>
        <v>16.181818181818183</v>
      </c>
      <c r="U18" s="90">
        <f>'табл 1'!S16/'табл 2'!D18/5.5</f>
        <v>24.727272727272727</v>
      </c>
      <c r="V18" s="90">
        <f>'табл 1'!T16/'табл 2'!D18/5.5</f>
        <v>0</v>
      </c>
      <c r="W18" s="90">
        <f>'табл 1'!U16/'табл 2'!D18/5.5</f>
        <v>0.36363636363636365</v>
      </c>
      <c r="X18" s="90">
        <f>'табл 1'!V16/'табл 2'!D18/5.5</f>
        <v>0.18181818181818182</v>
      </c>
      <c r="Y18" s="90">
        <f>'табл 1'!W16/'табл 2'!D18/5.5</f>
        <v>0</v>
      </c>
      <c r="Z18" s="90">
        <f>'табл 1'!X16/'табл 2'!D18/5.5</f>
        <v>0</v>
      </c>
      <c r="AA18" s="90">
        <f>'табл 1'!Y16/'табл 2'!D18/5.5</f>
        <v>83.95454545454545</v>
      </c>
      <c r="AB18" s="90">
        <f>'табл 1'!Z16/'табл 2'!D18/5.5</f>
        <v>60.45454545454545</v>
      </c>
      <c r="AC18" s="23">
        <f t="shared" si="0"/>
        <v>-27.99133730373579</v>
      </c>
    </row>
    <row r="19" spans="1:29" ht="12.75">
      <c r="A19" s="31">
        <v>10</v>
      </c>
      <c r="B19" s="9" t="s">
        <v>26</v>
      </c>
      <c r="C19" s="11">
        <v>5</v>
      </c>
      <c r="D19" s="18">
        <v>5</v>
      </c>
      <c r="E19" s="20">
        <f>'табл 1'!C17/'табл 2'!C19/5.5</f>
        <v>8.872727272727273</v>
      </c>
      <c r="F19" s="20">
        <f>'табл 1'!D17/'табл 2'!D19/5.5</f>
        <v>4.509090909090909</v>
      </c>
      <c r="G19" s="20">
        <f>'табл 1'!E17/'табл 2'!C19/5.5</f>
        <v>10.145454545454545</v>
      </c>
      <c r="H19" s="20">
        <f>'табл 1'!F17/'табл 2'!D19/5.5</f>
        <v>3.3818181818181823</v>
      </c>
      <c r="I19" s="20">
        <f>'табл 1'!G17/'табл 2'!D19/5.5</f>
        <v>1.7090909090909092</v>
      </c>
      <c r="J19" s="20">
        <f>'табл 1'!H17/'табл 2'!C19/5.5</f>
        <v>1.309090909090909</v>
      </c>
      <c r="K19" s="20">
        <f>'табл 1'!I17/'табл 2'!D19/5.5</f>
        <v>2.8000000000000003</v>
      </c>
      <c r="L19" s="20">
        <f>'табл 1'!J17/'табл 2'!D19/5.5</f>
        <v>1.4545454545454546</v>
      </c>
      <c r="M19" s="20">
        <f>'табл 1'!K17/'табл 2'!D19/5.5</f>
        <v>34.945454545454545</v>
      </c>
      <c r="N19" s="20">
        <f>'табл 1'!L17/'табл 2'!D19/5.5</f>
        <v>19.30909090909091</v>
      </c>
      <c r="O19" s="20">
        <f>'табл 1'!M17/'табл 2'!D19/5.5</f>
        <v>30.654545454545453</v>
      </c>
      <c r="P19" s="20">
        <f>'табл 1'!N17/'табл 2'!D19/5.5</f>
        <v>13.054545454545455</v>
      </c>
      <c r="Q19" s="20">
        <f>'табл 1'!O17/'табл 2'!D19/5.5</f>
        <v>18.727272727272727</v>
      </c>
      <c r="R19" s="20">
        <f>'табл 1'!P17/'табл 2'!D19/5.5</f>
        <v>18.727272727272727</v>
      </c>
      <c r="S19" s="21">
        <f>'табл 1'!Q17/'табл 2'!D19/5.5</f>
        <v>16.21818181818182</v>
      </c>
      <c r="T19" s="20">
        <f>'табл 1'!R17/'табл 2'!D19/5.5</f>
        <v>16.21818181818182</v>
      </c>
      <c r="U19" s="20">
        <f>'табл 1'!S17/'табл 2'!D19/5.5</f>
        <v>3.6</v>
      </c>
      <c r="V19" s="20">
        <f>'табл 1'!T17/'табл 2'!D19/5.5</f>
        <v>0</v>
      </c>
      <c r="W19" s="20">
        <f>'табл 1'!U17/'табл 2'!D19/5.5</f>
        <v>0.14545454545454548</v>
      </c>
      <c r="X19" s="20">
        <f>'табл 1'!V17/'табл 2'!D19/5.5</f>
        <v>0.10909090909090909</v>
      </c>
      <c r="Y19" s="20">
        <f>'табл 1'!W17/'табл 2'!D19/5.5</f>
        <v>0</v>
      </c>
      <c r="Z19" s="20">
        <f>'табл 1'!X17/'табл 2'!D19/5.5</f>
        <v>0</v>
      </c>
      <c r="AA19" s="20">
        <f>'табл 1'!Y17/'табл 2'!D19/5.5</f>
        <v>68</v>
      </c>
      <c r="AB19" s="20">
        <f>'табл 1'!Z17/'табл 2'!D19/5.5</f>
        <v>59.92727272727273</v>
      </c>
      <c r="AC19" s="23">
        <f t="shared" si="0"/>
        <v>-11.871657754010684</v>
      </c>
    </row>
    <row r="20" spans="1:29" ht="12.75">
      <c r="A20" s="31">
        <v>11</v>
      </c>
      <c r="B20" s="9" t="s">
        <v>27</v>
      </c>
      <c r="C20" s="11">
        <v>8</v>
      </c>
      <c r="D20" s="19">
        <v>8</v>
      </c>
      <c r="E20" s="20">
        <f>'табл 1'!C18/'табл 2'!C20/5.5</f>
        <v>9.25</v>
      </c>
      <c r="F20" s="20">
        <f>'табл 1'!D18/'табл 2'!D20/5.5</f>
        <v>4.7272727272727275</v>
      </c>
      <c r="G20" s="20">
        <f>'табл 1'!E18/'табл 2'!C20/5.5</f>
        <v>8.931818181818182</v>
      </c>
      <c r="H20" s="20">
        <f>'табл 1'!F18/'табл 2'!D20/5.5</f>
        <v>4.2727272727272725</v>
      </c>
      <c r="I20" s="20">
        <f>'табл 1'!G18/'табл 2'!D20/5.5</f>
        <v>110.6590909090909</v>
      </c>
      <c r="J20" s="20">
        <f>'табл 1'!H18/'табл 2'!C20/5.5</f>
        <v>110.27272727272727</v>
      </c>
      <c r="K20" s="20">
        <f>'табл 1'!I18/'табл 2'!D20/5.5</f>
        <v>0.9772727272727273</v>
      </c>
      <c r="L20" s="20">
        <f>'табл 1'!J18/'табл 2'!D20/5.5</f>
        <v>0.7727272727272727</v>
      </c>
      <c r="M20" s="20">
        <f>'табл 1'!K18/'табл 2'!D20/5.5</f>
        <v>34.63636363636363</v>
      </c>
      <c r="N20" s="20">
        <f>'табл 1'!L18/'табл 2'!D20/5.5</f>
        <v>26.954545454545453</v>
      </c>
      <c r="O20" s="20">
        <f>'табл 1'!M18/'табл 2'!D20/5.5</f>
        <v>29.068181818181817</v>
      </c>
      <c r="P20" s="20">
        <f>'табл 1'!N18/'табл 2'!D20/5.5</f>
        <v>23.09090909090909</v>
      </c>
      <c r="Q20" s="20">
        <f>'табл 1'!O18/'табл 2'!D20/5.5</f>
        <v>15.568181818181818</v>
      </c>
      <c r="R20" s="20">
        <f>'табл 1'!P18/'табл 2'!D20/5.5</f>
        <v>15.568181818181818</v>
      </c>
      <c r="S20" s="21">
        <f>'табл 1'!Q18/'табл 2'!D20/5.5</f>
        <v>13.795454545454545</v>
      </c>
      <c r="T20" s="20">
        <f>'табл 1'!R18/'табл 2'!D20/5.5</f>
        <v>13.772727272727273</v>
      </c>
      <c r="U20" s="20">
        <f>'табл 1'!S18/'табл 2'!D20/5.5</f>
        <v>16.818181818181817</v>
      </c>
      <c r="V20" s="20">
        <f>'табл 1'!T18/'табл 2'!D20/5.5</f>
        <v>0</v>
      </c>
      <c r="W20" s="20">
        <f>'табл 1'!U18/'табл 2'!D20/5.5</f>
        <v>0.1590909090909091</v>
      </c>
      <c r="X20" s="20">
        <f>'табл 1'!V18/'табл 2'!D20/5.5</f>
        <v>0.09090909090909091</v>
      </c>
      <c r="Y20" s="20">
        <f>'табл 1'!W18/'табл 2'!D20/5.5</f>
        <v>0</v>
      </c>
      <c r="Z20" s="20">
        <f>'табл 1'!X18/'табл 2'!D20/5.5</f>
        <v>0</v>
      </c>
      <c r="AA20" s="20">
        <f>'табл 1'!Y18/'табл 2'!D20/5.5</f>
        <v>187.0909090909091</v>
      </c>
      <c r="AB20" s="20">
        <f>'табл 1'!Z18/'табл 2'!D20/5.5</f>
        <v>52.86363636363637</v>
      </c>
      <c r="AC20" s="23">
        <f t="shared" si="0"/>
        <v>-71.74441205053449</v>
      </c>
    </row>
    <row r="21" spans="1:29" ht="12.75">
      <c r="A21" s="31">
        <v>12</v>
      </c>
      <c r="B21" s="9" t="s">
        <v>28</v>
      </c>
      <c r="C21" s="11">
        <v>21</v>
      </c>
      <c r="D21" s="19">
        <v>21</v>
      </c>
      <c r="E21" s="20">
        <f>'табл 1'!C19/'табл 2'!C21/5.5</f>
        <v>14.112554112554113</v>
      </c>
      <c r="F21" s="20">
        <f>'табл 1'!D19/'табл 2'!D21/5.5</f>
        <v>4.268398268398268</v>
      </c>
      <c r="G21" s="20">
        <f>'табл 1'!E19/'табл 2'!C21/5.5</f>
        <v>21.41125541125541</v>
      </c>
      <c r="H21" s="20">
        <f>'табл 1'!F19/'табл 2'!D21/5.5</f>
        <v>2.891774891774892</v>
      </c>
      <c r="I21" s="20">
        <f>'табл 1'!G19/'табл 2'!D21/5.5</f>
        <v>2.4069264069264067</v>
      </c>
      <c r="J21" s="20">
        <f>'табл 1'!H19/'табл 2'!C21/5.5</f>
        <v>1.878787878787879</v>
      </c>
      <c r="K21" s="20">
        <f>'табл 1'!I19/'табл 2'!D21/5.5</f>
        <v>3.411255411255411</v>
      </c>
      <c r="L21" s="20">
        <f>'табл 1'!J19/'табл 2'!D21/5.5</f>
        <v>1.922077922077922</v>
      </c>
      <c r="M21" s="20">
        <f>'табл 1'!K19/'табл 2'!D21/5.5</f>
        <v>31.4978354978355</v>
      </c>
      <c r="N21" s="20">
        <f>'табл 1'!L19/'табл 2'!D21/5.5</f>
        <v>24.926406926406926</v>
      </c>
      <c r="O21" s="20">
        <f>'табл 1'!M19/'табл 2'!D21/5.5</f>
        <v>33.696969696969695</v>
      </c>
      <c r="P21" s="20">
        <f>'табл 1'!N19/'табл 2'!D21/5.5</f>
        <v>22.63203463203463</v>
      </c>
      <c r="Q21" s="20">
        <f>'табл 1'!O19/'табл 2'!D21/5.5</f>
        <v>38.8051948051948</v>
      </c>
      <c r="R21" s="20">
        <f>'табл 1'!P19/'табл 2'!D21/5.5</f>
        <v>37.073593073593074</v>
      </c>
      <c r="S21" s="21">
        <f>'табл 1'!Q19/'табл 2'!D21/5.5</f>
        <v>33.151515151515156</v>
      </c>
      <c r="T21" s="20">
        <f>'табл 1'!R19/'табл 2'!D21/5.5</f>
        <v>32.12121212121212</v>
      </c>
      <c r="U21" s="20">
        <f>'табл 1'!S19/'табл 2'!D21/5.5</f>
        <v>3.272727272727273</v>
      </c>
      <c r="V21" s="20">
        <f>'табл 1'!T19/'табл 2'!D21/5.5</f>
        <v>0.04329004329004329</v>
      </c>
      <c r="W21" s="20">
        <f>'табл 1'!U19/'табл 2'!D21/5.5</f>
        <v>0.1904761904761905</v>
      </c>
      <c r="X21" s="20">
        <f>'табл 1'!V19/'табл 2'!D21/5.5</f>
        <v>0.08658008658008658</v>
      </c>
      <c r="Y21" s="20">
        <f>'табл 1'!W19/'табл 2'!D21/5.5</f>
        <v>0</v>
      </c>
      <c r="Z21" s="20">
        <f>'табл 1'!X19/'табл 2'!D21/5.5</f>
        <v>0</v>
      </c>
      <c r="AA21" s="20">
        <f>'табл 1'!Y19/'табл 2'!D21/5.5</f>
        <v>90.28571428571428</v>
      </c>
      <c r="AB21" s="20">
        <f>'табл 1'!Z19/'табл 2'!D21/5.5</f>
        <v>91.80086580086581</v>
      </c>
      <c r="AC21" s="23">
        <f t="shared" si="0"/>
        <v>1.6781741465286046</v>
      </c>
    </row>
    <row r="22" spans="1:29" ht="12.75">
      <c r="A22" s="31">
        <v>13</v>
      </c>
      <c r="B22" s="9" t="s">
        <v>29</v>
      </c>
      <c r="C22" s="11">
        <v>8</v>
      </c>
      <c r="D22" s="19">
        <v>8</v>
      </c>
      <c r="E22" s="20">
        <f>'табл 1'!C20/'табл 2'!C22/5.5</f>
        <v>9.772727272727273</v>
      </c>
      <c r="F22" s="20">
        <f>'табл 1'!D20/'табл 2'!D22/5.5</f>
        <v>3.522727272727273</v>
      </c>
      <c r="G22" s="20">
        <f>'табл 1'!E20/'табл 2'!C22/5.5</f>
        <v>11.863636363636363</v>
      </c>
      <c r="H22" s="20">
        <f>'табл 1'!F20/'табл 2'!D22/5.5</f>
        <v>3.4318181818181817</v>
      </c>
      <c r="I22" s="20">
        <f>'табл 1'!G20/'табл 2'!D22/5.5</f>
        <v>2.3181818181818183</v>
      </c>
      <c r="J22" s="20">
        <f>'табл 1'!H20/'табл 2'!C22/5.5</f>
        <v>1.7727272727272727</v>
      </c>
      <c r="K22" s="20">
        <f>'табл 1'!I20/'табл 2'!D22/5.5</f>
        <v>1.9090909090909092</v>
      </c>
      <c r="L22" s="20">
        <f>'табл 1'!J20/'табл 2'!D22/5.5</f>
        <v>1.2045454545454546</v>
      </c>
      <c r="M22" s="20">
        <f>'табл 1'!K20/'табл 2'!D22/5.5</f>
        <v>27.318181818181817</v>
      </c>
      <c r="N22" s="20">
        <f>'табл 1'!L20/'табл 2'!D22/5.5</f>
        <v>21.863636363636363</v>
      </c>
      <c r="O22" s="20">
        <f>'табл 1'!M20/'табл 2'!D22/5.5</f>
        <v>25.5</v>
      </c>
      <c r="P22" s="20">
        <f>'табл 1'!N20/'табл 2'!D22/5.5</f>
        <v>18.886363636363637</v>
      </c>
      <c r="Q22" s="20">
        <f>'табл 1'!O20/'табл 2'!D22/5.5</f>
        <v>18.431818181818183</v>
      </c>
      <c r="R22" s="20">
        <f>'табл 1'!P20/'табл 2'!D22/5.5</f>
        <v>18.386363636363637</v>
      </c>
      <c r="S22" s="21">
        <f>'табл 1'!Q20/'табл 2'!D22/5.5</f>
        <v>17.795454545454547</v>
      </c>
      <c r="T22" s="20">
        <f>'табл 1'!R20/'табл 2'!D22/5.5</f>
        <v>17.704545454545453</v>
      </c>
      <c r="U22" s="20">
        <f>'табл 1'!S20/'табл 2'!D22/5.5</f>
        <v>0</v>
      </c>
      <c r="V22" s="20">
        <f>'табл 1'!T20/'табл 2'!D22/5.5</f>
        <v>0</v>
      </c>
      <c r="W22" s="20">
        <f>'табл 1'!U20/'табл 2'!D22/5.5</f>
        <v>0.09090909090909091</v>
      </c>
      <c r="X22" s="20">
        <f>'табл 1'!V20/'табл 2'!D22/5.5</f>
        <v>0.06818181818181818</v>
      </c>
      <c r="Y22" s="20">
        <f>'табл 1'!W20/'табл 2'!D22/5.5</f>
        <v>0</v>
      </c>
      <c r="Z22" s="20">
        <f>'табл 1'!X20/'табл 2'!D22/5.5</f>
        <v>0</v>
      </c>
      <c r="AA22" s="20">
        <f>'табл 1'!Y20/'табл 2'!D22/5.5</f>
        <v>57.93181818181818</v>
      </c>
      <c r="AB22" s="20">
        <f>'табл 1'!Z20/'табл 2'!D22/5.5</f>
        <v>57.13636363636363</v>
      </c>
      <c r="AC22" s="23">
        <f t="shared" si="0"/>
        <v>-1.3730874852883517</v>
      </c>
    </row>
    <row r="23" spans="1:29" ht="12.75">
      <c r="A23" s="22"/>
      <c r="B23" s="41" t="s">
        <v>45</v>
      </c>
      <c r="C23" s="53">
        <f>SUM(C10:C22)</f>
        <v>95</v>
      </c>
      <c r="D23" s="53">
        <f>SUM(D10:D22)</f>
        <v>95</v>
      </c>
      <c r="E23" s="37">
        <f>'табл 1'!C21/'табл 2'!C23/5.5</f>
        <v>9.844976076555024</v>
      </c>
      <c r="F23" s="37">
        <f>'табл 1'!D21/'табл 2'!D23/5.5</f>
        <v>3.8736842105263154</v>
      </c>
      <c r="G23" s="37">
        <f>'табл 1'!E21/'табл 2'!C23/5.5</f>
        <v>12.302392344497607</v>
      </c>
      <c r="H23" s="37">
        <f>'табл 1'!F21/'табл 2'!D23/5.5</f>
        <v>3.330143540669856</v>
      </c>
      <c r="I23" s="37">
        <f>'табл 1'!G21/'табл 2'!D23/5.5</f>
        <v>11.161722488038277</v>
      </c>
      <c r="J23" s="37">
        <f>'табл 1'!H21/'табл 2'!C23/5.5</f>
        <v>10.710047846889951</v>
      </c>
      <c r="K23" s="37">
        <f>'табл 1'!I21/'табл 2'!D23/5.5</f>
        <v>2.2641148325358853</v>
      </c>
      <c r="L23" s="37">
        <f>'табл 1'!J21/'табл 2'!D23/5.5</f>
        <v>1.3626794258373207</v>
      </c>
      <c r="M23" s="37">
        <f>'табл 1'!K21/'табл 2'!D23/5.5</f>
        <v>30.080382775119617</v>
      </c>
      <c r="N23" s="37">
        <f>'табл 1'!L21/'табл 2'!D23/5.5</f>
        <v>21.8066985645933</v>
      </c>
      <c r="O23" s="37">
        <f>'табл 1'!M21/'табл 2'!D23/5.5</f>
        <v>27.377990430622006</v>
      </c>
      <c r="P23" s="37">
        <f>'табл 1'!N21/'табл 2'!D23/5.5</f>
        <v>18.386602870813395</v>
      </c>
      <c r="Q23" s="37">
        <f>'табл 1'!O21/'табл 2'!D23/5.5</f>
        <v>20.876555023923444</v>
      </c>
      <c r="R23" s="37">
        <f>'табл 1'!P21/'табл 2'!D23/5.5</f>
        <v>20.40382775119617</v>
      </c>
      <c r="S23" s="37">
        <f>'табл 1'!Q21/'табл 2'!D23/5.5</f>
        <v>18.616267942583733</v>
      </c>
      <c r="T23" s="37">
        <f>'табл 1'!R21/'табл 2'!D23/5.5</f>
        <v>18.28516746411483</v>
      </c>
      <c r="U23" s="37">
        <f>'табл 1'!S21/'табл 2'!D23/5.5</f>
        <v>5.0507177033492825</v>
      </c>
      <c r="V23" s="37">
        <f>'табл 1'!T21/'табл 2'!D23/5.5</f>
        <v>0.011483253588516746</v>
      </c>
      <c r="W23" s="37">
        <f>'табл 1'!U21/'табл 2'!D23/5.5</f>
        <v>0.1779904306220096</v>
      </c>
      <c r="X23" s="37">
        <f>'табл 1'!V21/'табл 2'!D23/5.5</f>
        <v>0.11674641148325358</v>
      </c>
      <c r="Y23" s="37">
        <f>'табл 1'!W21/'табл 2'!D23/5.5</f>
        <v>0</v>
      </c>
      <c r="Z23" s="37">
        <f>'табл 1'!X21/'табл 2'!D23/5.5</f>
        <v>0</v>
      </c>
      <c r="AA23" s="37">
        <f>'табл 1'!Y21/'табл 2'!D23/5.5</f>
        <v>77.19234449760766</v>
      </c>
      <c r="AB23" s="37">
        <f>'табл 1'!Z21/'табл 2'!D23/5.5</f>
        <v>60.688995215311</v>
      </c>
      <c r="AC23" s="54">
        <f t="shared" si="0"/>
        <v>-21.379515533186236</v>
      </c>
    </row>
  </sheetData>
  <sheetProtection/>
  <mergeCells count="31">
    <mergeCell ref="AC7:AC8"/>
    <mergeCell ref="Q7:R7"/>
    <mergeCell ref="S7:T7"/>
    <mergeCell ref="U7:U8"/>
    <mergeCell ref="V7:V8"/>
    <mergeCell ref="W7:W8"/>
    <mergeCell ref="AB7:AB8"/>
    <mergeCell ref="C3:M3"/>
    <mergeCell ref="E7:F7"/>
    <mergeCell ref="Z7:Z8"/>
    <mergeCell ref="G7:H7"/>
    <mergeCell ref="Q6:T6"/>
    <mergeCell ref="O7:P7"/>
    <mergeCell ref="K7:L7"/>
    <mergeCell ref="X7:X8"/>
    <mergeCell ref="M7:N7"/>
    <mergeCell ref="Y7:Y8"/>
    <mergeCell ref="A5:A8"/>
    <mergeCell ref="B5:B8"/>
    <mergeCell ref="C5:P5"/>
    <mergeCell ref="Q5:AC5"/>
    <mergeCell ref="C6:D7"/>
    <mergeCell ref="E6:H6"/>
    <mergeCell ref="I6:L6"/>
    <mergeCell ref="AA7:AA8"/>
    <mergeCell ref="I7:J7"/>
    <mergeCell ref="Y6:Z6"/>
    <mergeCell ref="AA6:AB6"/>
    <mergeCell ref="M6:P6"/>
    <mergeCell ref="W6:X6"/>
    <mergeCell ref="U6:V6"/>
  </mergeCells>
  <printOptions/>
  <pageMargins left="0.34" right="0.32" top="0.7480314960629921" bottom="0.7480314960629921" header="0.31496062992125984" footer="0.31496062992125984"/>
  <pageSetup horizontalDpi="600" verticalDpi="600" orientation="landscape" paperSize="9" scale="83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22">
      <selection activeCell="C4" sqref="C4"/>
    </sheetView>
  </sheetViews>
  <sheetFormatPr defaultColWidth="9.00390625" defaultRowHeight="15.75"/>
  <cols>
    <col min="1" max="1" width="31.50390625" style="0" customWidth="1"/>
    <col min="2" max="2" width="11.125" style="0" customWidth="1"/>
    <col min="3" max="3" width="11.75390625" style="0" customWidth="1"/>
  </cols>
  <sheetData>
    <row r="1" ht="15.75">
      <c r="C1" s="46" t="s">
        <v>36</v>
      </c>
    </row>
    <row r="2" spans="1:3" ht="33" customHeight="1">
      <c r="A2" s="80" t="s">
        <v>41</v>
      </c>
      <c r="B2" s="80"/>
      <c r="C2" s="80"/>
    </row>
    <row r="3" spans="1:3" ht="15" customHeight="1">
      <c r="A3" s="15"/>
      <c r="B3" s="15"/>
      <c r="C3" s="15"/>
    </row>
    <row r="4" spans="1:3" ht="42.75">
      <c r="A4" s="47" t="s">
        <v>37</v>
      </c>
      <c r="B4" s="47" t="s">
        <v>38</v>
      </c>
      <c r="C4" s="47" t="s">
        <v>39</v>
      </c>
    </row>
    <row r="5" spans="1:3" ht="18" customHeight="1">
      <c r="A5" s="24" t="s">
        <v>17</v>
      </c>
      <c r="B5" s="16">
        <v>5</v>
      </c>
      <c r="C5" s="16">
        <v>5</v>
      </c>
    </row>
    <row r="6" spans="1:3" ht="18" customHeight="1">
      <c r="A6" s="24" t="s">
        <v>18</v>
      </c>
      <c r="B6" s="16">
        <v>3</v>
      </c>
      <c r="C6" s="16">
        <v>3</v>
      </c>
    </row>
    <row r="7" spans="1:3" ht="18" customHeight="1">
      <c r="A7" s="52" t="s">
        <v>19</v>
      </c>
      <c r="B7" s="50">
        <v>7</v>
      </c>
      <c r="C7" s="50">
        <v>6</v>
      </c>
    </row>
    <row r="8" spans="1:3" ht="18" customHeight="1">
      <c r="A8" s="24" t="s">
        <v>40</v>
      </c>
      <c r="B8" s="17">
        <v>3</v>
      </c>
      <c r="C8" s="17">
        <v>3</v>
      </c>
    </row>
    <row r="9" spans="1:3" ht="18" customHeight="1">
      <c r="A9" s="24" t="s">
        <v>21</v>
      </c>
      <c r="B9" s="17">
        <v>6</v>
      </c>
      <c r="C9" s="17">
        <v>6</v>
      </c>
    </row>
    <row r="10" spans="1:3" ht="18" customHeight="1">
      <c r="A10" s="24" t="s">
        <v>22</v>
      </c>
      <c r="B10" s="17">
        <v>3</v>
      </c>
      <c r="C10" s="17">
        <v>3</v>
      </c>
    </row>
    <row r="11" spans="1:3" ht="18" customHeight="1">
      <c r="A11" s="52" t="s">
        <v>23</v>
      </c>
      <c r="B11" s="51">
        <v>18</v>
      </c>
      <c r="C11" s="51">
        <v>17</v>
      </c>
    </row>
    <row r="12" spans="1:3" ht="18" customHeight="1">
      <c r="A12" s="24" t="s">
        <v>24</v>
      </c>
      <c r="B12" s="17">
        <v>4</v>
      </c>
      <c r="C12" s="17">
        <v>4</v>
      </c>
    </row>
    <row r="13" spans="1:3" ht="18" customHeight="1">
      <c r="A13" s="24" t="s">
        <v>25</v>
      </c>
      <c r="B13" s="17">
        <v>4</v>
      </c>
      <c r="C13" s="17">
        <v>4</v>
      </c>
    </row>
    <row r="14" spans="1:3" ht="18" customHeight="1">
      <c r="A14" s="52" t="s">
        <v>26</v>
      </c>
      <c r="B14" s="50">
        <v>5</v>
      </c>
      <c r="C14" s="51">
        <v>4</v>
      </c>
    </row>
    <row r="15" spans="1:3" ht="18" customHeight="1">
      <c r="A15" s="52" t="s">
        <v>27</v>
      </c>
      <c r="B15" s="51">
        <v>8</v>
      </c>
      <c r="C15" s="51">
        <v>7</v>
      </c>
    </row>
    <row r="16" spans="1:3" ht="18" customHeight="1">
      <c r="A16" s="24" t="s">
        <v>28</v>
      </c>
      <c r="B16" s="51">
        <v>21</v>
      </c>
      <c r="C16" s="51">
        <v>19</v>
      </c>
    </row>
    <row r="17" spans="1:3" ht="18" customHeight="1">
      <c r="A17" s="24" t="s">
        <v>29</v>
      </c>
      <c r="B17" s="17">
        <v>8</v>
      </c>
      <c r="C17" s="17">
        <v>8</v>
      </c>
    </row>
    <row r="18" spans="1:3" ht="15.75">
      <c r="A18" s="48" t="s">
        <v>48</v>
      </c>
      <c r="B18" s="49">
        <v>95</v>
      </c>
      <c r="C18" s="49">
        <v>89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stat</cp:lastModifiedBy>
  <cp:lastPrinted>2011-09-29T06:34:15Z</cp:lastPrinted>
  <dcterms:created xsi:type="dcterms:W3CDTF">2011-09-22T13:30:48Z</dcterms:created>
  <dcterms:modified xsi:type="dcterms:W3CDTF">2015-08-20T12:14:17Z</dcterms:modified>
  <cp:category/>
  <cp:version/>
  <cp:contentType/>
  <cp:contentStatus/>
</cp:coreProperties>
</file>